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bookViews>
    <workbookView xWindow="0" yWindow="0" windowWidth="20400" windowHeight="7650" activeTab="1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113" i="1" l="1"/>
  <c r="C113" i="1"/>
  <c r="E9" i="1"/>
  <c r="C9" i="1"/>
  <c r="C21" i="1"/>
  <c r="F21" i="1"/>
  <c r="E21" i="1"/>
  <c r="D21" i="1"/>
  <c r="D16" i="1"/>
  <c r="F56" i="1" l="1"/>
  <c r="E101" i="1"/>
  <c r="F62" i="1"/>
  <c r="E42" i="1"/>
  <c r="F42" i="1"/>
  <c r="E10" i="1"/>
  <c r="C17" i="2" l="1"/>
  <c r="D17" i="2"/>
  <c r="E17" i="2"/>
  <c r="F17" i="2"/>
  <c r="G17" i="2"/>
  <c r="H17" i="2"/>
  <c r="G18" i="2"/>
  <c r="H18" i="2"/>
  <c r="C26" i="2"/>
  <c r="D26" i="2"/>
  <c r="E26" i="2"/>
  <c r="F26" i="2"/>
  <c r="G27" i="2"/>
  <c r="H27" i="2"/>
  <c r="G28" i="2"/>
  <c r="H28" i="2"/>
  <c r="C29" i="2"/>
  <c r="D29" i="2"/>
  <c r="E29" i="2"/>
  <c r="F29" i="2"/>
  <c r="H29" i="2" s="1"/>
  <c r="G29" i="2"/>
  <c r="G30" i="2"/>
  <c r="H30" i="2"/>
  <c r="G35" i="2"/>
  <c r="H35" i="2"/>
  <c r="G36" i="2"/>
  <c r="H36" i="2"/>
  <c r="C38" i="2"/>
  <c r="D38" i="2"/>
  <c r="E38" i="2"/>
  <c r="F38" i="2"/>
  <c r="H38" i="2"/>
  <c r="G39" i="2"/>
  <c r="H39" i="2"/>
  <c r="C41" i="2"/>
  <c r="G26" i="2" l="1"/>
  <c r="H26" i="2"/>
  <c r="G38" i="2"/>
  <c r="C30" i="1"/>
  <c r="C42" i="1"/>
  <c r="C48" i="1"/>
  <c r="C101" i="1"/>
  <c r="C16" i="1"/>
  <c r="F92" i="1"/>
  <c r="D48" i="1"/>
  <c r="E48" i="1"/>
  <c r="F48" i="1"/>
  <c r="E16" i="1" l="1"/>
  <c r="D42" i="1"/>
  <c r="E19" i="1" l="1"/>
  <c r="D84" i="1"/>
  <c r="D101" i="1"/>
  <c r="D10" i="1"/>
  <c r="F101" i="1"/>
  <c r="F84" i="1"/>
  <c r="F10" i="1"/>
  <c r="F19" i="1" s="1"/>
  <c r="C10" i="1"/>
  <c r="C19" i="1" s="1"/>
  <c r="H66" i="2"/>
  <c r="G66" i="2"/>
  <c r="D41" i="2"/>
  <c r="H47" i="2"/>
  <c r="G47" i="2"/>
  <c r="H50" i="1"/>
  <c r="G50" i="1"/>
  <c r="G23" i="1"/>
  <c r="H24" i="1"/>
  <c r="G24" i="1"/>
  <c r="F41" i="2"/>
  <c r="E41" i="2"/>
  <c r="H43" i="2"/>
  <c r="G43" i="2"/>
  <c r="H67" i="2"/>
  <c r="G67" i="2"/>
  <c r="H82" i="1"/>
  <c r="G82" i="1"/>
  <c r="H103" i="1"/>
  <c r="G103" i="1"/>
  <c r="H93" i="1"/>
  <c r="G93" i="1"/>
  <c r="H89" i="1"/>
  <c r="H88" i="1"/>
  <c r="H87" i="1"/>
  <c r="H85" i="1"/>
  <c r="G89" i="1"/>
  <c r="G88" i="1"/>
  <c r="G87" i="1"/>
  <c r="G85" i="1"/>
  <c r="H73" i="1"/>
  <c r="H72" i="1"/>
  <c r="G73" i="1"/>
  <c r="G72" i="1"/>
  <c r="H15" i="2"/>
  <c r="H14" i="2"/>
  <c r="G15" i="2"/>
  <c r="H46" i="2"/>
  <c r="H44" i="2"/>
  <c r="G46" i="2"/>
  <c r="G44" i="2"/>
  <c r="G69" i="2"/>
  <c r="H69" i="2"/>
  <c r="H63" i="2"/>
  <c r="G63" i="2"/>
  <c r="H54" i="2"/>
  <c r="G54" i="2"/>
  <c r="H53" i="2"/>
  <c r="G53" i="2"/>
  <c r="H72" i="2"/>
  <c r="G72" i="2"/>
  <c r="H68" i="2"/>
  <c r="G68" i="2"/>
  <c r="F113" i="1" l="1"/>
  <c r="F9" i="1"/>
  <c r="D19" i="1"/>
  <c r="D113" i="1"/>
  <c r="D9" i="1"/>
  <c r="G25" i="1"/>
  <c r="H23" i="1"/>
  <c r="H25" i="1"/>
  <c r="H92" i="1" l="1"/>
  <c r="G92" i="1"/>
  <c r="H84" i="1"/>
  <c r="G84" i="1"/>
  <c r="F14" i="2"/>
  <c r="E14" i="2"/>
  <c r="D14" i="2"/>
  <c r="C14" i="2"/>
  <c r="H99" i="1"/>
  <c r="G99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2" i="1"/>
  <c r="G102" i="1"/>
  <c r="H27" i="1"/>
  <c r="G27" i="1"/>
  <c r="H31" i="1"/>
  <c r="G31" i="1"/>
  <c r="H32" i="1"/>
  <c r="G32" i="1"/>
  <c r="H33" i="1"/>
  <c r="G33" i="1"/>
  <c r="H34" i="1"/>
  <c r="G34" i="1"/>
  <c r="H36" i="1"/>
  <c r="G36" i="1"/>
  <c r="H58" i="1"/>
  <c r="G58" i="1"/>
  <c r="H55" i="1"/>
  <c r="G55" i="1"/>
  <c r="H53" i="1"/>
  <c r="G53" i="1"/>
  <c r="H46" i="1"/>
  <c r="G46" i="1"/>
  <c r="H41" i="1"/>
  <c r="G41" i="1"/>
  <c r="H40" i="1"/>
  <c r="G40" i="1"/>
  <c r="H38" i="1"/>
  <c r="G38" i="1"/>
  <c r="H71" i="1"/>
  <c r="G71" i="1"/>
  <c r="H70" i="1"/>
  <c r="G70" i="1"/>
  <c r="H66" i="1"/>
  <c r="G66" i="1"/>
  <c r="H65" i="1"/>
  <c r="G65" i="1"/>
  <c r="H64" i="1"/>
  <c r="G64" i="1"/>
  <c r="H97" i="1"/>
  <c r="G97" i="1"/>
  <c r="H78" i="1"/>
  <c r="G78" i="1"/>
  <c r="H77" i="1"/>
  <c r="G77" i="1"/>
  <c r="G54" i="1"/>
  <c r="H54" i="1"/>
  <c r="G62" i="1"/>
  <c r="F60" i="2"/>
  <c r="E60" i="2"/>
  <c r="D60" i="2"/>
  <c r="C60" i="2"/>
  <c r="E24" i="2"/>
  <c r="F9" i="2"/>
  <c r="E9" i="2"/>
  <c r="D9" i="2"/>
  <c r="C9" i="2"/>
  <c r="H49" i="2"/>
  <c r="G49" i="2"/>
  <c r="H48" i="2"/>
  <c r="F48" i="2"/>
  <c r="E48" i="2"/>
  <c r="D48" i="2"/>
  <c r="C48" i="2"/>
  <c r="H57" i="2"/>
  <c r="G57" i="2"/>
  <c r="H56" i="2"/>
  <c r="G56" i="2"/>
  <c r="H55" i="2"/>
  <c r="G55" i="2"/>
  <c r="H52" i="2"/>
  <c r="G52" i="2"/>
  <c r="F51" i="2"/>
  <c r="E51" i="2"/>
  <c r="D51" i="2"/>
  <c r="C51" i="2"/>
  <c r="F32" i="2"/>
  <c r="E32" i="2"/>
  <c r="D32" i="2"/>
  <c r="C32" i="2"/>
  <c r="H34" i="2"/>
  <c r="G34" i="2"/>
  <c r="H33" i="2"/>
  <c r="G33" i="2"/>
  <c r="H12" i="2"/>
  <c r="G12" i="2"/>
  <c r="H11" i="2"/>
  <c r="F11" i="2"/>
  <c r="E11" i="2"/>
  <c r="D11" i="2"/>
  <c r="C11" i="2"/>
  <c r="H62" i="1" l="1"/>
  <c r="H101" i="1"/>
  <c r="G101" i="1"/>
  <c r="G14" i="2"/>
  <c r="G52" i="1"/>
  <c r="H52" i="1"/>
  <c r="H69" i="1"/>
  <c r="G22" i="1"/>
  <c r="G80" i="1"/>
  <c r="G56" i="1"/>
  <c r="F23" i="2"/>
  <c r="H51" i="2"/>
  <c r="H59" i="1"/>
  <c r="G59" i="1"/>
  <c r="H56" i="1"/>
  <c r="H80" i="1"/>
  <c r="H22" i="1"/>
  <c r="G69" i="1"/>
  <c r="G10" i="1"/>
  <c r="H10" i="1"/>
  <c r="H60" i="2"/>
  <c r="G60" i="2"/>
  <c r="E23" i="2"/>
  <c r="G48" i="2"/>
  <c r="H9" i="2"/>
  <c r="G9" i="2"/>
  <c r="G51" i="2"/>
  <c r="G11" i="2"/>
  <c r="H32" i="2"/>
  <c r="G32" i="2"/>
  <c r="G19" i="1" l="1"/>
  <c r="H19" i="1"/>
  <c r="H65" i="2"/>
  <c r="H45" i="2"/>
  <c r="H42" i="2"/>
  <c r="F24" i="2"/>
  <c r="D24" i="2"/>
  <c r="D23" i="2" s="1"/>
  <c r="C24" i="2"/>
  <c r="C23" i="2" s="1"/>
  <c r="H10" i="2"/>
  <c r="H25" i="2"/>
  <c r="H21" i="2"/>
  <c r="F20" i="2"/>
  <c r="F8" i="2" s="1"/>
  <c r="H20" i="2"/>
  <c r="H62" i="2"/>
  <c r="G10" i="2"/>
  <c r="G21" i="2"/>
  <c r="G25" i="2"/>
  <c r="G42" i="2"/>
  <c r="G45" i="2"/>
  <c r="G62" i="2"/>
  <c r="G65" i="2"/>
  <c r="E20" i="2"/>
  <c r="E8" i="2" s="1"/>
  <c r="D20" i="2"/>
  <c r="C20" i="2"/>
  <c r="D8" i="2" l="1"/>
  <c r="D74" i="2" s="1"/>
  <c r="C8" i="2"/>
  <c r="C74" i="2" s="1"/>
  <c r="E74" i="2"/>
  <c r="F74" i="2"/>
  <c r="G23" i="2"/>
  <c r="H23" i="2"/>
  <c r="G24" i="2"/>
  <c r="H24" i="2"/>
  <c r="G20" i="2"/>
  <c r="H41" i="2"/>
  <c r="G41" i="2"/>
  <c r="G8" i="2" l="1"/>
  <c r="H74" i="2"/>
  <c r="H8" i="2"/>
  <c r="H12" i="1"/>
  <c r="H13" i="1"/>
  <c r="H14" i="1"/>
  <c r="H15" i="1"/>
  <c r="H16" i="1"/>
  <c r="H18" i="1"/>
  <c r="H28" i="1"/>
  <c r="H29" i="1"/>
  <c r="H44" i="1"/>
  <c r="H45" i="1"/>
  <c r="H47" i="1"/>
  <c r="H60" i="1"/>
  <c r="H96" i="1"/>
  <c r="H11" i="1"/>
  <c r="G12" i="1"/>
  <c r="G13" i="1"/>
  <c r="G14" i="1"/>
  <c r="G15" i="1"/>
  <c r="G16" i="1"/>
  <c r="G18" i="1"/>
  <c r="G28" i="1"/>
  <c r="G29" i="1"/>
  <c r="G44" i="1"/>
  <c r="G45" i="1"/>
  <c r="G47" i="1"/>
  <c r="G60" i="1"/>
  <c r="G96" i="1"/>
  <c r="G11" i="1"/>
  <c r="G74" i="2" l="1"/>
  <c r="H30" i="1" l="1"/>
  <c r="G30" i="1"/>
  <c r="G76" i="1"/>
  <c r="H76" i="1"/>
  <c r="G95" i="1"/>
  <c r="H95" i="1"/>
  <c r="H26" i="1"/>
  <c r="G26" i="1"/>
  <c r="G42" i="1"/>
  <c r="H42" i="1"/>
  <c r="H61" i="1" l="1"/>
  <c r="G61" i="1"/>
  <c r="G9" i="1" l="1"/>
  <c r="H9" i="1"/>
  <c r="H113" i="1"/>
  <c r="G113" i="1"/>
  <c r="H37" i="1"/>
  <c r="G37" i="1"/>
</calcChain>
</file>

<file path=xl/sharedStrings.xml><?xml version="1.0" encoding="utf-8"?>
<sst xmlns="http://schemas.openxmlformats.org/spreadsheetml/2006/main" count="193" uniqueCount="160">
  <si>
    <t>ŠIBENIK</t>
  </si>
  <si>
    <t>A107-10 SR.OBR.-STANDARD</t>
  </si>
  <si>
    <t>NAKNADE TR. ZAPOSLENIMA</t>
  </si>
  <si>
    <t>RASHODI ZA MAT. I ENERGIJU</t>
  </si>
  <si>
    <t>RASHODI ZA USLUGE</t>
  </si>
  <si>
    <t>OSTALI NESPOM. RAS. POSL.</t>
  </si>
  <si>
    <t>OSTALI FINANC. RASHODI</t>
  </si>
  <si>
    <t>A1007-11 SR.OBR.-OPERAT.PLAN</t>
  </si>
  <si>
    <t>A1007-12 POD. KVALIT. I STAND.</t>
  </si>
  <si>
    <t>OSTALI NESPOM. RASH.POSL.</t>
  </si>
  <si>
    <t>U K U P N O</t>
  </si>
  <si>
    <t>OST. NAKN. TR. ZAPOSLENIMA</t>
  </si>
  <si>
    <t>RASHODI ZA MAT. I ENERG.</t>
  </si>
  <si>
    <t>MATERIJALNI RASHODI</t>
  </si>
  <si>
    <t xml:space="preserve">NAKNADE TROŠK. ZAPOSLENIMA </t>
  </si>
  <si>
    <t>LICENCE (5202)</t>
  </si>
  <si>
    <t>DONACIJE (6102)</t>
  </si>
  <si>
    <t>POMOĆI IZ PRORAČUNA (5202)</t>
  </si>
  <si>
    <t>PRIHODI POSEBNE NAMJENE (4302)</t>
  </si>
  <si>
    <t>VLASTITI PRIHODI (3102)</t>
  </si>
  <si>
    <t>RASHODI ZA NAB. DUGOTR. IMOVINE</t>
  </si>
  <si>
    <t>POSTROJENJA I OPREMA (5202)</t>
  </si>
  <si>
    <t>POMOĆI IZ PROR. - ŠI BAGATIN</t>
  </si>
  <si>
    <t>POMOĆI IZ PRORAČUNA(5202)</t>
  </si>
  <si>
    <t>POMOĆ IZ PRORAČUNA (5202)</t>
  </si>
  <si>
    <t>indeks 5/2</t>
  </si>
  <si>
    <t>Indeks 5/4</t>
  </si>
  <si>
    <t>Indeks 5/2</t>
  </si>
  <si>
    <t>PRIHODI POSEBNE NAMJENE</t>
  </si>
  <si>
    <t>REZULTAT POSLOVANJA</t>
  </si>
  <si>
    <t>922-4302</t>
  </si>
  <si>
    <t>922-5202</t>
  </si>
  <si>
    <t>VIŠAK PRIH. POSEBNE NAMJENE</t>
  </si>
  <si>
    <t>POSTR. I OPREMA VL. PRIH. (3102)</t>
  </si>
  <si>
    <t>KNJIGE I UMJ.DJ. I OST.IZL.VR. (5202)</t>
  </si>
  <si>
    <t>T1007-45 ŠKOLA ZA ŽIVOT - kurik. Ref.</t>
  </si>
  <si>
    <t>A1007-25 DJEL. SŠ IZVAN  ŠKŽ</t>
  </si>
  <si>
    <t>OSTALI RASH. ZA ZAPOS. (5202)</t>
  </si>
  <si>
    <t>PRIHODI PO IZVORIMA FINANCIRANJA</t>
  </si>
  <si>
    <t>RASHODI PO AKT. I IZV.FIN.</t>
  </si>
  <si>
    <t>PLAĆE</t>
  </si>
  <si>
    <t>POVRAT PREDF. (PDV)-ŠKOL. SHEMA</t>
  </si>
  <si>
    <t>VANJSKA SURADNJA</t>
  </si>
  <si>
    <t>JUB. NAGRADE, REGRES I OSTALO</t>
  </si>
  <si>
    <t>NAKN. ZBOG NEZAP. OS. S INVALIDIT.</t>
  </si>
  <si>
    <t>MATURALNI PLES</t>
  </si>
  <si>
    <t>TEKUĆE POMOĆI-5202</t>
  </si>
  <si>
    <t>POVRAT PREDF. (EU DIO)-ŠKOL. SHEMA</t>
  </si>
  <si>
    <t>KAPITALNE POMOĆI-5202</t>
  </si>
  <si>
    <t>LEKTIRA, KABINETI I BESPL. UDŽB.</t>
  </si>
  <si>
    <t>EU POMOĆI-5102</t>
  </si>
  <si>
    <t>POMOĆNIK U NASTAVI</t>
  </si>
  <si>
    <t>TEKUĆE POMOĆI OD MZO-a</t>
  </si>
  <si>
    <t>TEKUĆE DONACIJE-6102</t>
  </si>
  <si>
    <t>VLASTITI PRIHODI-3102</t>
  </si>
  <si>
    <t>KUMČE, UPL. ROD. I MAT. PLES</t>
  </si>
  <si>
    <t>PRIHODI IZVAN ŠKŽ</t>
  </si>
  <si>
    <t>MAŠKARE I MATURALNI PLES</t>
  </si>
  <si>
    <t>ŠKOLSKA SHEMA-ŽUP. PROR.</t>
  </si>
  <si>
    <t>ŠKOLSKA SHEMA-PREDF. ŠKŽ</t>
  </si>
  <si>
    <t xml:space="preserve">PRIH. NADL. PROR. </t>
  </si>
  <si>
    <t>TEKUĆE POMOĆI-5532 (=VLAST. PRIH.)</t>
  </si>
  <si>
    <t>VLASTITI PRIHODI-UKUPNO</t>
  </si>
  <si>
    <t>PRIH. PO POSEBNIM PROPISIMA-4302</t>
  </si>
  <si>
    <t>66311(01,02)</t>
  </si>
  <si>
    <t>66313(02)</t>
  </si>
  <si>
    <t>MAT. PLES, E-MEDICA I DN. (AGENC.)</t>
  </si>
  <si>
    <t>PRIHODI OD DIONICA</t>
  </si>
  <si>
    <t>DIONICE-VLAST. PRIHODI</t>
  </si>
  <si>
    <t>KAPITALNE DONACIJE-6102</t>
  </si>
  <si>
    <t>922-1100</t>
  </si>
  <si>
    <t>VIŠAK-IZVAN ŠKŽ-MAT. PLES</t>
  </si>
  <si>
    <t>922-6102</t>
  </si>
  <si>
    <t>VIŠAK - TEKUĆE POMOĆI</t>
  </si>
  <si>
    <t>VIŠAK - KAPITALNE POMOĆI</t>
  </si>
  <si>
    <t>VIŠAK - KAPITALNE DONACIJE</t>
  </si>
  <si>
    <t>VIŠAK - TEKUĆE POMOĆI-HZZ</t>
  </si>
  <si>
    <t>922-3102</t>
  </si>
  <si>
    <t>VIŠAK - POVRAT PREDF.-PDV</t>
  </si>
  <si>
    <t>VIŠAK - POVRAT PREDF.-EU DIO</t>
  </si>
  <si>
    <t>UKUPNO:</t>
  </si>
  <si>
    <t>OSTALI FINANCIJSKI RASHODI</t>
  </si>
  <si>
    <t>NEMATERIJALNA IMOVINA</t>
  </si>
  <si>
    <t>POSTROJENJA I OPREMA</t>
  </si>
  <si>
    <t>KNJIGE I UMJ.DJ. I OST.IZL.VRIJED.</t>
  </si>
  <si>
    <t>TEKUĆE DONACIJE</t>
  </si>
  <si>
    <t>OST. NESP. RAS. POSL.-MAT.P. I MAŠ.</t>
  </si>
  <si>
    <t>A1007-58 RED. DJELATN. ŠKOLE</t>
  </si>
  <si>
    <t>PLAĆE ZA REDOVAN RAD</t>
  </si>
  <si>
    <t>DOPR. ZA ZDRAV. OSIG.</t>
  </si>
  <si>
    <t>PRISTOJBE I NAKNADE</t>
  </si>
  <si>
    <t>JUB. NAGR., REGRES I OSTALO</t>
  </si>
  <si>
    <t>DOPR. ZA ZAPOŠLJAVANJE</t>
  </si>
  <si>
    <t>ZAŠTITA ZDR. NA RADU</t>
  </si>
  <si>
    <t>NAKNADA-50 KN PO DANU</t>
  </si>
  <si>
    <t>BESPL. UDŽBENICI (5202)</t>
  </si>
  <si>
    <t>T1007-52 OPR. KAB. U SRED. ŠK.</t>
  </si>
  <si>
    <t>POMOĆ IZ PROR.- BESPL. UDŽB</t>
  </si>
  <si>
    <t>OSTALI RASH. ZA ZAPOSLENE</t>
  </si>
  <si>
    <t>DOPRINOSI ZA ZDRAV. OSIG.</t>
  </si>
  <si>
    <t>POMOĆI-PRIJEN. EU SREDSTAVA-5102</t>
  </si>
  <si>
    <t>PROJEKT ERASMUS</t>
  </si>
  <si>
    <t>PLAĆE ZA PREKOVREMENI RAD</t>
  </si>
  <si>
    <t>DECE. SRED.-NABAVA OPREME</t>
  </si>
  <si>
    <t>6+8+9</t>
  </si>
  <si>
    <t>VIŠAK - VLAST. PRIHODI+DIONICE</t>
  </si>
  <si>
    <t>VIŠAK - TEKUĆE DONACIJE+KAPITALNE</t>
  </si>
  <si>
    <t>922-5102</t>
  </si>
  <si>
    <t>VIŠAK-ERASMUS-POMOĆI EU</t>
  </si>
  <si>
    <t>NAKNADE TR. ZAPOSLENIMA-5102</t>
  </si>
  <si>
    <t>RASHODI ZA MAT. I ENERGIJU-5102</t>
  </si>
  <si>
    <t>RASHODI ZA USLUGE-5102</t>
  </si>
  <si>
    <t>OSTALI NESPOM. RAS. POSL.-5102</t>
  </si>
  <si>
    <t>A1007-70 KAP.UL. I NAB.OPR.-SŠ</t>
  </si>
  <si>
    <t>POSTR. I OPREMA-DECE. SRED.-1202</t>
  </si>
  <si>
    <t>STRUČNA LITERATURA-5202</t>
  </si>
  <si>
    <t>LEKTIRA I STRUČNA LITERATURA-5202</t>
  </si>
  <si>
    <t>3+4</t>
  </si>
  <si>
    <t>SVEUKUPNO:</t>
  </si>
  <si>
    <t>Ostvareno/izvršeno 2021.</t>
  </si>
  <si>
    <t>SREDSTVA ZA NATJECANJA (1100)</t>
  </si>
  <si>
    <t>POMOĆI IZ PRORAČUNA (3102)</t>
  </si>
  <si>
    <t>Izvorni plan 2022.</t>
  </si>
  <si>
    <t>Tekući plan 2022.</t>
  </si>
  <si>
    <t>Ostvareno/izvršeno 2022.</t>
  </si>
  <si>
    <t>PLAĆE (BRUTO)-SUD. PRESUDE(5202)</t>
  </si>
  <si>
    <t>DOPR.NA PLAĆE-SUD. PRESUDE(5202)</t>
  </si>
  <si>
    <t>OST. FIN. RASH.-SUD. PRESUDE (5202)</t>
  </si>
  <si>
    <t>DONACIJE-HŠSS (6102)</t>
  </si>
  <si>
    <t>POM. U NASTAVI-PREDF. ŠKŽ (1502)</t>
  </si>
  <si>
    <t>DECENTRALIZIRANA SREDSTVA (1202)</t>
  </si>
  <si>
    <t>MANJAK - TEKUĆE POMOĆI</t>
  </si>
  <si>
    <t>URBROJ: 2182-47-22-1</t>
  </si>
  <si>
    <t>KLASA: 400-04/22-01/4</t>
  </si>
  <si>
    <t>SREDNJA STRUKOVNA ŠKOLA ŠIBENIK</t>
  </si>
  <si>
    <t>OSTALI RASH. ZA ZAPOSLENE(5202)</t>
  </si>
  <si>
    <t>RASHODI ZA USLUGE (4302)</t>
  </si>
  <si>
    <t>NAKN. TROŠK. OSOB. IZV. RO-5102</t>
  </si>
  <si>
    <t>RASHODI ZA ZAPOSLENE - SUD PRES</t>
  </si>
  <si>
    <t xml:space="preserve">RASHODI ZA MATERIJAL </t>
  </si>
  <si>
    <t>OSTALE NAKNADE GRAĐ I KUĆ (5202)</t>
  </si>
  <si>
    <t>RASH ZA MAT I ENERGIJU (5202)</t>
  </si>
  <si>
    <t>PRIHODI OD PRODANIH PROIZV I USL</t>
  </si>
  <si>
    <t>T1007-60 ERASMUS+LJEPOTA I AGROTURIZAM</t>
  </si>
  <si>
    <t>T1007-67 ERASMUS+ RUKOM DOTAKNI LJEPOTU ISTAKNI</t>
  </si>
  <si>
    <t>NAKNADE TROŠKOVA ZAP (5102)</t>
  </si>
  <si>
    <t>RASHODI ZA USLUGE (5102)</t>
  </si>
  <si>
    <t>TekuĆE POMOĆI-5202 ( testiranja I ost.)</t>
  </si>
  <si>
    <t>PLAĆE SUDSKE PRESUDE</t>
  </si>
  <si>
    <t>Izvještaj o izvršenju financijskog plana za razdoblje   1-6 2023. g. - RASHODI</t>
  </si>
  <si>
    <t>Izvorni plan 2023.</t>
  </si>
  <si>
    <t>Tekući plan 2023.</t>
  </si>
  <si>
    <t>Ostvareno/izvršeno 2023.</t>
  </si>
  <si>
    <t>T1007-34 OPSKRBA ŠKOLSKIH USTANOVA MENS.HIG.POTR.</t>
  </si>
  <si>
    <t>TEKUĆE DONACIJE U NARAVI</t>
  </si>
  <si>
    <t>OSTALI RASHODI</t>
  </si>
  <si>
    <t>Šibenik,11.07.2023.</t>
  </si>
  <si>
    <t>Izvještaj o izvršenju financijskog plana za 01-06 2023.g. - PRIHODI</t>
  </si>
  <si>
    <t>KLASA: 400-04/23-01/01</t>
  </si>
  <si>
    <t>URBROJ: 2182-45-23-2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</si>
</sst>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-* #,##0\ _k_n_-;\-* #,##0\ _k_n_-;_-* &quot;-&quot;??\ _k_n_-;_-@_-"/>
    <numFmt numFmtId="165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/>
    <xf numFmtId="0" fontId="5" fillId="0" borderId="0" xfId="0" applyFont="1"/>
    <xf numFmtId="0" fontId="1" fillId="0" borderId="0" xfId="0" applyFont="1" applyAlignment="1">
      <alignment horizontal="right"/>
    </xf>
    <xf numFmtId="0" fontId="3" fillId="2" borderId="0" xfId="0" applyFont="1" applyFill="1"/>
    <xf numFmtId="0" fontId="0" fillId="0" borderId="2" xfId="0" applyNumberFormat="1" applyBorder="1" applyAlignment="1">
      <alignment horizontal="center"/>
    </xf>
    <xf numFmtId="0" fontId="0" fillId="0" borderId="2" xfId="0" applyNumberFormat="1" applyBorder="1"/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2" fillId="0" borderId="1" xfId="0" applyNumberFormat="1" applyFont="1" applyBorder="1"/>
    <xf numFmtId="0" fontId="1" fillId="0" borderId="1" xfId="0" applyNumberFormat="1" applyFont="1" applyBorder="1"/>
    <xf numFmtId="0" fontId="4" fillId="0" borderId="1" xfId="0" applyNumberFormat="1" applyFont="1" applyBorder="1"/>
    <xf numFmtId="0" fontId="3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43" fontId="0" fillId="0" borderId="1" xfId="1" applyFont="1" applyBorder="1"/>
    <xf numFmtId="43" fontId="1" fillId="0" borderId="1" xfId="1" applyFont="1" applyBorder="1"/>
    <xf numFmtId="0" fontId="1" fillId="0" borderId="1" xfId="0" applyNumberFormat="1" applyFont="1" applyBorder="1" applyAlignment="1">
      <alignment horizontal="center"/>
    </xf>
    <xf numFmtId="0" fontId="0" fillId="0" borderId="4" xfId="0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9" xfId="0" applyFont="1" applyBorder="1"/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3" fontId="1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165" fontId="0" fillId="0" borderId="1" xfId="1" applyNumberFormat="1" applyFont="1" applyBorder="1" applyAlignment="1">
      <alignment horizontal="center"/>
    </xf>
    <xf numFmtId="43" fontId="2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3" xfId="0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12" xfId="0" applyFont="1" applyBorder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left"/>
    </xf>
    <xf numFmtId="43" fontId="0" fillId="0" borderId="2" xfId="1" applyFont="1" applyBorder="1" applyAlignment="1"/>
    <xf numFmtId="43" fontId="0" fillId="0" borderId="10" xfId="1" applyFont="1" applyBorder="1" applyAlignment="1"/>
    <xf numFmtId="43" fontId="0" fillId="0" borderId="1" xfId="1" applyFont="1" applyBorder="1" applyAlignment="1"/>
    <xf numFmtId="43" fontId="0" fillId="0" borderId="3" xfId="1" applyFont="1" applyBorder="1" applyAlignment="1"/>
    <xf numFmtId="43" fontId="2" fillId="3" borderId="1" xfId="1" applyFont="1" applyFill="1" applyBorder="1" applyAlignment="1"/>
    <xf numFmtId="43" fontId="2" fillId="3" borderId="3" xfId="1" applyFont="1" applyFill="1" applyBorder="1" applyAlignment="1"/>
    <xf numFmtId="43" fontId="1" fillId="4" borderId="1" xfId="1" applyFont="1" applyFill="1" applyBorder="1" applyAlignment="1"/>
    <xf numFmtId="43" fontId="1" fillId="4" borderId="3" xfId="1" applyFont="1" applyFill="1" applyBorder="1" applyAlignment="1"/>
    <xf numFmtId="43" fontId="2" fillId="0" borderId="1" xfId="1" applyFont="1" applyBorder="1" applyAlignment="1"/>
    <xf numFmtId="43" fontId="1" fillId="0" borderId="1" xfId="1" applyFont="1" applyBorder="1" applyAlignment="1"/>
    <xf numFmtId="43" fontId="1" fillId="0" borderId="3" xfId="1" applyFont="1" applyBorder="1" applyAlignment="1"/>
    <xf numFmtId="43" fontId="2" fillId="0" borderId="3" xfId="1" applyFont="1" applyBorder="1" applyAlignment="1"/>
    <xf numFmtId="43" fontId="4" fillId="0" borderId="1" xfId="1" applyFont="1" applyBorder="1" applyAlignment="1"/>
    <xf numFmtId="43" fontId="4" fillId="0" borderId="3" xfId="1" applyFont="1" applyBorder="1" applyAlignment="1"/>
    <xf numFmtId="0" fontId="1" fillId="0" borderId="5" xfId="0" applyFont="1" applyBorder="1" applyAlignment="1">
      <alignment horizontal="center" wrapText="1"/>
    </xf>
    <xf numFmtId="43" fontId="2" fillId="0" borderId="1" xfId="1" applyFont="1" applyBorder="1" applyAlignment="1">
      <alignment vertical="center"/>
    </xf>
    <xf numFmtId="0" fontId="3" fillId="0" borderId="0" xfId="0" applyFont="1"/>
    <xf numFmtId="2" fontId="1" fillId="0" borderId="1" xfId="0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2" fillId="4" borderId="0" xfId="1" applyNumberFormat="1" applyFont="1" applyFill="1" applyBorder="1"/>
    <xf numFmtId="0" fontId="0" fillId="4" borderId="0" xfId="0" applyNumberFormat="1" applyFill="1"/>
    <xf numFmtId="164" fontId="0" fillId="4" borderId="0" xfId="1" applyNumberFormat="1" applyFont="1" applyFill="1" applyBorder="1"/>
    <xf numFmtId="164" fontId="1" fillId="4" borderId="0" xfId="1" applyNumberFormat="1" applyFont="1" applyFill="1" applyBorder="1"/>
    <xf numFmtId="164" fontId="7" fillId="0" borderId="0" xfId="1" applyNumberFormat="1" applyFont="1" applyBorder="1"/>
    <xf numFmtId="164" fontId="8" fillId="0" borderId="0" xfId="1" applyNumberFormat="1" applyFont="1" applyBorder="1"/>
    <xf numFmtId="0" fontId="0" fillId="0" borderId="7" xfId="0" applyBorder="1"/>
    <xf numFmtId="0" fontId="0" fillId="0" borderId="15" xfId="0" applyBorder="1"/>
    <xf numFmtId="0" fontId="0" fillId="0" borderId="16" xfId="0" applyBorder="1"/>
    <xf numFmtId="0" fontId="1" fillId="0" borderId="7" xfId="0" applyFont="1" applyBorder="1"/>
    <xf numFmtId="43" fontId="6" fillId="0" borderId="1" xfId="1" applyFont="1" applyBorder="1"/>
    <xf numFmtId="0" fontId="0" fillId="4" borderId="0" xfId="0" applyFill="1"/>
    <xf numFmtId="0" fontId="0" fillId="0" borderId="2" xfId="0" applyBorder="1"/>
    <xf numFmtId="43" fontId="2" fillId="0" borderId="2" xfId="0" applyNumberFormat="1" applyFont="1" applyBorder="1" applyAlignment="1">
      <alignment horizontal="center" wrapText="1"/>
    </xf>
    <xf numFmtId="43" fontId="1" fillId="0" borderId="2" xfId="0" applyNumberFormat="1" applyFont="1" applyBorder="1" applyAlignment="1">
      <alignment horizontal="center"/>
    </xf>
    <xf numFmtId="43" fontId="1" fillId="0" borderId="10" xfId="0" applyNumberFormat="1" applyFont="1" applyBorder="1" applyAlignment="1">
      <alignment horizontal="center" wrapText="1"/>
    </xf>
    <xf numFmtId="43" fontId="1" fillId="3" borderId="1" xfId="1" applyFont="1" applyFill="1" applyBorder="1" applyAlignment="1"/>
    <xf numFmtId="43" fontId="6" fillId="4" borderId="3" xfId="1" applyFont="1" applyFill="1" applyBorder="1" applyAlignment="1"/>
    <xf numFmtId="43" fontId="0" fillId="4" borderId="3" xfId="1" applyFont="1" applyFill="1" applyBorder="1" applyAlignment="1"/>
    <xf numFmtId="43" fontId="2" fillId="4" borderId="1" xfId="1" applyFont="1" applyFill="1" applyBorder="1" applyAlignment="1"/>
    <xf numFmtId="43" fontId="2" fillId="4" borderId="3" xfId="1" applyFont="1" applyFill="1" applyBorder="1" applyAlignment="1"/>
    <xf numFmtId="43" fontId="0" fillId="4" borderId="1" xfId="1" applyFont="1" applyFill="1" applyBorder="1" applyAlignment="1"/>
    <xf numFmtId="0" fontId="0" fillId="4" borderId="1" xfId="0" applyNumberFormat="1" applyFill="1" applyBorder="1"/>
    <xf numFmtId="0" fontId="1" fillId="4" borderId="1" xfId="0" applyNumberFormat="1" applyFont="1" applyFill="1" applyBorder="1"/>
    <xf numFmtId="164" fontId="8" fillId="0" borderId="0" xfId="1" applyNumberFormat="1" applyFont="1" applyFill="1" applyBorder="1"/>
    <xf numFmtId="164" fontId="7" fillId="0" borderId="0" xfId="1" applyNumberFormat="1" applyFont="1" applyFill="1" applyBorder="1"/>
    <xf numFmtId="43" fontId="4" fillId="4" borderId="3" xfId="1" applyFont="1" applyFill="1" applyBorder="1" applyAlignment="1"/>
    <xf numFmtId="43" fontId="1" fillId="3" borderId="1" xfId="1" applyFont="1" applyFill="1" applyBorder="1"/>
    <xf numFmtId="43" fontId="2" fillId="3" borderId="1" xfId="0" applyNumberFormat="1" applyFont="1" applyFill="1" applyBorder="1" applyAlignment="1">
      <alignment wrapText="1"/>
    </xf>
    <xf numFmtId="43" fontId="1" fillId="3" borderId="1" xfId="0" applyNumberFormat="1" applyFont="1" applyFill="1" applyBorder="1" applyAlignment="1">
      <alignment horizontal="center"/>
    </xf>
    <xf numFmtId="43" fontId="1" fillId="3" borderId="1" xfId="0" applyNumberFormat="1" applyFont="1" applyFill="1" applyBorder="1" applyAlignment="1">
      <alignment wrapText="1"/>
    </xf>
    <xf numFmtId="43" fontId="2" fillId="3" borderId="2" xfId="0" applyNumberFormat="1" applyFont="1" applyFill="1" applyBorder="1" applyAlignment="1">
      <alignment horizontal="center" wrapText="1"/>
    </xf>
    <xf numFmtId="165" fontId="0" fillId="0" borderId="3" xfId="1" applyNumberFormat="1" applyFont="1" applyBorder="1" applyAlignment="1">
      <alignment horizontal="center"/>
    </xf>
    <xf numFmtId="43" fontId="0" fillId="0" borderId="17" xfId="1" applyFont="1" applyBorder="1"/>
    <xf numFmtId="0" fontId="0" fillId="0" borderId="1" xfId="0" applyNumberFormat="1" applyFont="1" applyBorder="1" applyAlignment="1">
      <alignment horizontal="center"/>
    </xf>
    <xf numFmtId="43" fontId="1" fillId="3" borderId="1" xfId="0" applyNumberFormat="1" applyFont="1" applyFill="1" applyBorder="1"/>
    <xf numFmtId="43" fontId="6" fillId="4" borderId="1" xfId="1" applyFont="1" applyFill="1" applyBorder="1" applyAlignment="1"/>
    <xf numFmtId="0" fontId="0" fillId="0" borderId="1" xfId="0" applyNumberFormat="1" applyFont="1" applyBorder="1"/>
    <xf numFmtId="2" fontId="0" fillId="0" borderId="1" xfId="0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0" fillId="0" borderId="0" xfId="0" applyNumberFormat="1" applyFont="1"/>
    <xf numFmtId="0" fontId="0" fillId="0" borderId="0" xfId="0" applyFont="1"/>
    <xf numFmtId="0" fontId="1" fillId="4" borderId="0" xfId="0" applyNumberFormat="1" applyFont="1" applyFill="1"/>
    <xf numFmtId="0" fontId="1" fillId="0" borderId="0" xfId="0" applyFont="1"/>
    <xf numFmtId="43" fontId="6" fillId="0" borderId="1" xfId="1" applyFont="1" applyFill="1" applyBorder="1" applyAlignment="1"/>
    <xf numFmtId="43" fontId="6" fillId="0" borderId="3" xfId="1" applyFont="1" applyFill="1" applyBorder="1" applyAlignment="1"/>
    <xf numFmtId="164" fontId="6" fillId="4" borderId="0" xfId="1" applyNumberFormat="1" applyFont="1" applyFill="1" applyBorder="1"/>
    <xf numFmtId="0" fontId="0" fillId="4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opLeftCell="A85" zoomScaleNormal="100" workbookViewId="0">
      <selection activeCell="J8" sqref="J8"/>
    </sheetView>
  </sheetViews>
  <sheetFormatPr defaultRowHeight="15" x14ac:dyDescent="0.25"/>
  <cols>
    <col min="1" max="1" width="6" customWidth="1"/>
    <col min="2" max="2" width="33" customWidth="1"/>
    <col min="3" max="3" width="17.140625" style="1" customWidth="1"/>
    <col min="4" max="4" width="20.140625" style="1" customWidth="1"/>
    <col min="5" max="5" width="17.28515625" customWidth="1"/>
    <col min="6" max="6" width="17.140625" customWidth="1"/>
    <col min="7" max="8" width="9.7109375" style="1" customWidth="1"/>
    <col min="9" max="10" width="21" style="1" customWidth="1"/>
  </cols>
  <sheetData>
    <row r="1" spans="1:11" ht="18.75" x14ac:dyDescent="0.3">
      <c r="A1" s="2" t="s">
        <v>134</v>
      </c>
      <c r="B1" s="2"/>
      <c r="C1" s="2"/>
      <c r="D1" s="2"/>
      <c r="E1" s="1"/>
      <c r="F1" s="1"/>
    </row>
    <row r="2" spans="1:11" ht="18.75" x14ac:dyDescent="0.3">
      <c r="A2" s="2" t="s">
        <v>0</v>
      </c>
      <c r="B2" s="2"/>
      <c r="C2" s="2"/>
      <c r="D2" s="2"/>
      <c r="E2" s="1"/>
      <c r="F2" s="1"/>
    </row>
    <row r="3" spans="1:11" ht="18.75" x14ac:dyDescent="0.3">
      <c r="A3" s="4" t="s">
        <v>149</v>
      </c>
      <c r="B3" s="4"/>
      <c r="C3" s="4"/>
      <c r="D3" s="4"/>
      <c r="E3" s="1"/>
      <c r="F3" s="1"/>
    </row>
    <row r="4" spans="1:11" x14ac:dyDescent="0.25">
      <c r="A4" s="1"/>
      <c r="B4" s="1"/>
      <c r="E4" s="1"/>
      <c r="F4" s="3"/>
      <c r="G4" s="3"/>
      <c r="H4" s="3"/>
      <c r="I4" s="3"/>
      <c r="J4" s="3"/>
    </row>
    <row r="5" spans="1:11" s="1" customFormat="1" x14ac:dyDescent="0.25">
      <c r="B5" s="1" t="s">
        <v>133</v>
      </c>
      <c r="F5" s="3"/>
      <c r="G5" s="3"/>
      <c r="H5" s="3"/>
      <c r="I5" s="3"/>
      <c r="J5" s="3"/>
    </row>
    <row r="6" spans="1:11" s="1" customFormat="1" ht="15.75" thickBot="1" x14ac:dyDescent="0.3">
      <c r="B6" s="1" t="s">
        <v>132</v>
      </c>
      <c r="F6" s="3"/>
      <c r="G6" s="3"/>
      <c r="H6" s="3"/>
      <c r="I6" s="3"/>
      <c r="J6" s="3"/>
    </row>
    <row r="7" spans="1:11" ht="32.25" thickBot="1" x14ac:dyDescent="0.3">
      <c r="A7" s="21"/>
      <c r="B7" s="22" t="s">
        <v>39</v>
      </c>
      <c r="C7" s="23" t="s">
        <v>124</v>
      </c>
      <c r="D7" s="23" t="s">
        <v>150</v>
      </c>
      <c r="E7" s="65" t="s">
        <v>151</v>
      </c>
      <c r="F7" s="24" t="s">
        <v>152</v>
      </c>
      <c r="G7" s="25" t="s">
        <v>25</v>
      </c>
      <c r="H7" s="25" t="s">
        <v>26</v>
      </c>
      <c r="I7" s="14"/>
      <c r="J7" s="14"/>
    </row>
    <row r="8" spans="1:11" s="1" customFormat="1" ht="16.5" thickBot="1" x14ac:dyDescent="0.3">
      <c r="A8" s="26"/>
      <c r="B8" s="22"/>
      <c r="C8" s="27">
        <v>2</v>
      </c>
      <c r="D8" s="27">
        <v>3</v>
      </c>
      <c r="E8" s="17">
        <v>4</v>
      </c>
      <c r="F8" s="35">
        <v>5</v>
      </c>
      <c r="G8" s="17">
        <v>6</v>
      </c>
      <c r="H8" s="17">
        <v>7</v>
      </c>
      <c r="I8" s="14"/>
      <c r="J8" s="14"/>
    </row>
    <row r="9" spans="1:11" s="1" customFormat="1" ht="19.5" thickBot="1" x14ac:dyDescent="0.35">
      <c r="A9" s="48" t="s">
        <v>117</v>
      </c>
      <c r="B9" s="22" t="s">
        <v>80</v>
      </c>
      <c r="C9" s="83">
        <f>C19+C21+C85+C88+C92+C101</f>
        <v>442657.57999999996</v>
      </c>
      <c r="D9" s="83">
        <f>D10+D21+D16+D69+D84+D92+D101</f>
        <v>987487</v>
      </c>
      <c r="E9" s="83">
        <f>E19+E21+E62+E69+E76+E92+E101</f>
        <v>981088</v>
      </c>
      <c r="F9" s="83">
        <f>F19+F21+F62+F84+F92+F101</f>
        <v>466616.26999999996</v>
      </c>
      <c r="G9" s="33">
        <f>(F9/C9)*100</f>
        <v>105.41246577094647</v>
      </c>
      <c r="H9" s="36">
        <f>(F9/E9)*100</f>
        <v>47.56110257183861</v>
      </c>
      <c r="I9" s="14"/>
      <c r="J9" s="14"/>
    </row>
    <row r="10" spans="1:11" s="1" customFormat="1" ht="15.75" x14ac:dyDescent="0.25">
      <c r="A10" s="82"/>
      <c r="B10" s="22" t="s">
        <v>1</v>
      </c>
      <c r="C10" s="85">
        <f>SUM(C11:C15)</f>
        <v>26347.32</v>
      </c>
      <c r="D10" s="83">
        <f>SUM(D11:D15)</f>
        <v>51760</v>
      </c>
      <c r="E10" s="84">
        <f>SUM(E11:E15)</f>
        <v>52712</v>
      </c>
      <c r="F10" s="85">
        <f>SUM(F11:F15)</f>
        <v>32625.86</v>
      </c>
      <c r="G10" s="33">
        <f>(F10/C10)*100</f>
        <v>123.82989996705547</v>
      </c>
      <c r="H10" s="36">
        <f>(F10/E10)*100</f>
        <v>61.894559113674305</v>
      </c>
      <c r="I10" s="14"/>
      <c r="J10" s="14"/>
    </row>
    <row r="11" spans="1:11" ht="14.1" customHeight="1" x14ac:dyDescent="0.25">
      <c r="A11" s="5">
        <v>321</v>
      </c>
      <c r="B11" s="6" t="s">
        <v>2</v>
      </c>
      <c r="C11" s="52">
        <v>7575.36</v>
      </c>
      <c r="D11" s="51">
        <v>12601</v>
      </c>
      <c r="E11" s="51">
        <v>12801</v>
      </c>
      <c r="F11" s="52">
        <v>8918.7900000000009</v>
      </c>
      <c r="G11" s="33">
        <f>(F11/C11)*100</f>
        <v>117.73420669116716</v>
      </c>
      <c r="H11" s="36">
        <f>(F11/E11)*100</f>
        <v>69.672603702835715</v>
      </c>
      <c r="I11" s="15"/>
      <c r="J11" s="15"/>
      <c r="K11" s="7"/>
    </row>
    <row r="12" spans="1:11" ht="14.1" customHeight="1" x14ac:dyDescent="0.25">
      <c r="A12" s="8">
        <v>322</v>
      </c>
      <c r="B12" s="9" t="s">
        <v>3</v>
      </c>
      <c r="C12" s="54">
        <v>8954.41</v>
      </c>
      <c r="D12" s="53">
        <v>20354</v>
      </c>
      <c r="E12" s="53">
        <v>20154</v>
      </c>
      <c r="F12" s="54">
        <v>12605.35</v>
      </c>
      <c r="G12" s="33">
        <f t="shared" ref="G12:G61" si="0">(F12/C12)*100</f>
        <v>140.77253554393869</v>
      </c>
      <c r="H12" s="36">
        <f t="shared" ref="H12:H61" si="1">(F12/E12)*100</f>
        <v>62.545152327081475</v>
      </c>
      <c r="I12" s="15"/>
      <c r="J12" s="15"/>
      <c r="K12" s="7"/>
    </row>
    <row r="13" spans="1:11" ht="14.1" customHeight="1" x14ac:dyDescent="0.25">
      <c r="A13" s="8">
        <v>323</v>
      </c>
      <c r="B13" s="9" t="s">
        <v>4</v>
      </c>
      <c r="C13" s="54">
        <v>8983.2999999999993</v>
      </c>
      <c r="D13" s="53">
        <v>16385</v>
      </c>
      <c r="E13" s="53">
        <v>17337</v>
      </c>
      <c r="F13" s="54">
        <v>9710.2199999999993</v>
      </c>
      <c r="G13" s="33">
        <f t="shared" si="0"/>
        <v>108.09190386606258</v>
      </c>
      <c r="H13" s="36">
        <f t="shared" si="1"/>
        <v>56.008652015919701</v>
      </c>
      <c r="I13" s="15"/>
      <c r="J13" s="15"/>
      <c r="K13" s="7"/>
    </row>
    <row r="14" spans="1:11" ht="14.1" customHeight="1" x14ac:dyDescent="0.25">
      <c r="A14" s="8">
        <v>329</v>
      </c>
      <c r="B14" s="9" t="s">
        <v>5</v>
      </c>
      <c r="C14" s="54">
        <v>833.56</v>
      </c>
      <c r="D14" s="53">
        <v>2418</v>
      </c>
      <c r="E14" s="53">
        <v>2418</v>
      </c>
      <c r="F14" s="54">
        <v>1391.5</v>
      </c>
      <c r="G14" s="33">
        <f t="shared" si="0"/>
        <v>166.934593790489</v>
      </c>
      <c r="H14" s="36">
        <f t="shared" si="1"/>
        <v>57.547559966914804</v>
      </c>
      <c r="I14" s="15"/>
      <c r="J14" s="15"/>
      <c r="K14" s="7"/>
    </row>
    <row r="15" spans="1:11" ht="14.1" customHeight="1" x14ac:dyDescent="0.25">
      <c r="A15" s="8">
        <v>343</v>
      </c>
      <c r="B15" s="9" t="s">
        <v>6</v>
      </c>
      <c r="C15" s="54">
        <v>0.69</v>
      </c>
      <c r="D15" s="53">
        <v>2</v>
      </c>
      <c r="E15" s="53">
        <v>2</v>
      </c>
      <c r="F15" s="54">
        <v>0</v>
      </c>
      <c r="G15" s="33">
        <f t="shared" si="0"/>
        <v>0</v>
      </c>
      <c r="H15" s="36">
        <f t="shared" si="1"/>
        <v>0</v>
      </c>
      <c r="I15" s="15"/>
      <c r="J15" s="15"/>
      <c r="K15" s="7"/>
    </row>
    <row r="16" spans="1:11" ht="14.1" customHeight="1" x14ac:dyDescent="0.25">
      <c r="A16" s="8"/>
      <c r="B16" s="10" t="s">
        <v>7</v>
      </c>
      <c r="C16" s="58">
        <f>SUM(C17:C18)</f>
        <v>0</v>
      </c>
      <c r="D16" s="57">
        <f>SUM(D17:D18)</f>
        <v>1673</v>
      </c>
      <c r="E16" s="57">
        <f>SUM(E17:E18)</f>
        <v>1380</v>
      </c>
      <c r="F16" s="58">
        <v>0</v>
      </c>
      <c r="G16" s="33" t="e">
        <f t="shared" si="0"/>
        <v>#DIV/0!</v>
      </c>
      <c r="H16" s="36">
        <f t="shared" si="1"/>
        <v>0</v>
      </c>
      <c r="I16" s="72"/>
      <c r="J16" s="72"/>
      <c r="K16" s="71"/>
    </row>
    <row r="17" spans="1:11" s="1" customFormat="1" ht="14.1" customHeight="1" x14ac:dyDescent="0.25">
      <c r="A17" s="8">
        <v>322</v>
      </c>
      <c r="B17" s="107" t="s">
        <v>139</v>
      </c>
      <c r="C17" s="58"/>
      <c r="D17" s="106">
        <v>1248</v>
      </c>
      <c r="E17" s="106">
        <v>955</v>
      </c>
      <c r="F17" s="87">
        <v>0</v>
      </c>
      <c r="G17" s="33"/>
      <c r="H17" s="36"/>
      <c r="I17" s="72"/>
      <c r="J17" s="72"/>
      <c r="K17" s="71"/>
    </row>
    <row r="18" spans="1:11" ht="14.1" customHeight="1" x14ac:dyDescent="0.25">
      <c r="A18" s="8">
        <v>323</v>
      </c>
      <c r="B18" s="9" t="s">
        <v>4</v>
      </c>
      <c r="C18" s="54">
        <v>0</v>
      </c>
      <c r="D18" s="53">
        <v>425</v>
      </c>
      <c r="E18" s="53">
        <v>425</v>
      </c>
      <c r="F18" s="54">
        <v>0</v>
      </c>
      <c r="G18" s="33" t="e">
        <f t="shared" si="0"/>
        <v>#DIV/0!</v>
      </c>
      <c r="H18" s="36">
        <f t="shared" si="1"/>
        <v>0</v>
      </c>
      <c r="I18" s="72"/>
      <c r="J18" s="72"/>
      <c r="K18" s="71"/>
    </row>
    <row r="19" spans="1:11" s="1" customFormat="1" ht="14.1" customHeight="1" x14ac:dyDescent="0.25">
      <c r="A19" s="8"/>
      <c r="B19" s="11" t="s">
        <v>80</v>
      </c>
      <c r="C19" s="55">
        <f>C10+C16</f>
        <v>26347.32</v>
      </c>
      <c r="D19" s="55">
        <f>D10+D16</f>
        <v>53433</v>
      </c>
      <c r="E19" s="55">
        <f>E10+E16</f>
        <v>54092</v>
      </c>
      <c r="F19" s="56">
        <f>F10+F16</f>
        <v>32625.86</v>
      </c>
      <c r="G19" s="33">
        <f t="shared" ref="G19" si="2">(F19/C19)*100</f>
        <v>123.82989996705547</v>
      </c>
      <c r="H19" s="36">
        <f t="shared" ref="H19" si="3">(F19/E19)*100</f>
        <v>60.315499519337422</v>
      </c>
      <c r="I19" s="72"/>
      <c r="J19" s="72"/>
      <c r="K19" s="71"/>
    </row>
    <row r="20" spans="1:11" ht="14.1" customHeight="1" x14ac:dyDescent="0.25">
      <c r="A20" s="8"/>
      <c r="B20" s="9"/>
      <c r="C20" s="53"/>
      <c r="D20" s="53"/>
      <c r="E20" s="57"/>
      <c r="F20" s="58"/>
      <c r="G20" s="33"/>
      <c r="H20" s="36"/>
      <c r="I20" s="73"/>
      <c r="J20" s="73"/>
      <c r="K20" s="71"/>
    </row>
    <row r="21" spans="1:11" ht="14.1" customHeight="1" x14ac:dyDescent="0.25">
      <c r="A21" s="8"/>
      <c r="B21" s="10" t="s">
        <v>8</v>
      </c>
      <c r="C21" s="59">
        <f>C22+C25+C39+C40+C41+C42+C59</f>
        <v>11001.02</v>
      </c>
      <c r="D21" s="59">
        <f>D22+D25+D35+D36+D39+D40+D41+D42+D48+D51+D56+D59</f>
        <v>44111</v>
      </c>
      <c r="E21" s="60">
        <f>E22+E25+E35+E36+E39+E40+E41+E42+E48+E51+E56+E59</f>
        <v>49811</v>
      </c>
      <c r="F21" s="61">
        <f>F22+F25+F35+F36+F37+F41+F42+F56+F59</f>
        <v>17284.249999999996</v>
      </c>
      <c r="G21" s="33"/>
      <c r="H21" s="36"/>
      <c r="I21" s="72"/>
      <c r="J21" s="72"/>
      <c r="K21" s="71"/>
    </row>
    <row r="22" spans="1:11" s="1" customFormat="1" ht="14.1" customHeight="1" x14ac:dyDescent="0.25">
      <c r="A22" s="20">
        <v>311</v>
      </c>
      <c r="B22" s="93" t="s">
        <v>125</v>
      </c>
      <c r="C22" s="57">
        <v>2725.5</v>
      </c>
      <c r="D22" s="57">
        <v>13272</v>
      </c>
      <c r="E22" s="57">
        <v>13272</v>
      </c>
      <c r="F22" s="57">
        <v>0</v>
      </c>
      <c r="G22" s="33">
        <f t="shared" ref="G22" si="4">(F22/C22)*100</f>
        <v>0</v>
      </c>
      <c r="H22" s="36">
        <f t="shared" ref="H22" si="5">(F22/E22)*100</f>
        <v>0</v>
      </c>
      <c r="I22" s="72"/>
      <c r="J22" s="72"/>
      <c r="K22" s="71"/>
    </row>
    <row r="23" spans="1:11" s="1" customFormat="1" ht="14.1" customHeight="1" x14ac:dyDescent="0.25">
      <c r="A23" s="20">
        <v>312</v>
      </c>
      <c r="B23" s="93" t="s">
        <v>98</v>
      </c>
      <c r="C23" s="57"/>
      <c r="D23" s="57"/>
      <c r="E23" s="57"/>
      <c r="F23" s="57"/>
      <c r="G23" s="33" t="e">
        <f t="shared" si="0"/>
        <v>#DIV/0!</v>
      </c>
      <c r="H23" s="36" t="e">
        <f t="shared" si="1"/>
        <v>#DIV/0!</v>
      </c>
      <c r="I23" s="73"/>
      <c r="J23" s="73"/>
      <c r="K23" s="71"/>
    </row>
    <row r="24" spans="1:11" s="1" customFormat="1" ht="14.1" customHeight="1" x14ac:dyDescent="0.25">
      <c r="A24" s="104">
        <v>312</v>
      </c>
      <c r="B24" s="92" t="s">
        <v>135</v>
      </c>
      <c r="C24" s="87"/>
      <c r="D24" s="53"/>
      <c r="E24" s="53"/>
      <c r="F24" s="87"/>
      <c r="G24" s="33" t="e">
        <f t="shared" ref="G24:G25" si="6">(F24/C24)*100</f>
        <v>#DIV/0!</v>
      </c>
      <c r="H24" s="36" t="e">
        <f t="shared" ref="H24:H25" si="7">(F24/E24)*100</f>
        <v>#DIV/0!</v>
      </c>
      <c r="I24" s="73"/>
      <c r="J24" s="73"/>
      <c r="K24" s="71"/>
    </row>
    <row r="25" spans="1:11" s="1" customFormat="1" ht="14.1" customHeight="1" x14ac:dyDescent="0.25">
      <c r="A25" s="20">
        <v>313</v>
      </c>
      <c r="B25" s="92" t="s">
        <v>126</v>
      </c>
      <c r="C25" s="57">
        <v>1168</v>
      </c>
      <c r="D25" s="57">
        <v>5772</v>
      </c>
      <c r="E25" s="57">
        <v>5772</v>
      </c>
      <c r="F25" s="57">
        <v>0</v>
      </c>
      <c r="G25" s="33">
        <f t="shared" si="6"/>
        <v>0</v>
      </c>
      <c r="H25" s="36">
        <f t="shared" si="7"/>
        <v>0</v>
      </c>
      <c r="I25" s="73"/>
      <c r="J25" s="73"/>
      <c r="K25" s="71"/>
    </row>
    <row r="26" spans="1:11" ht="14.1" customHeight="1" x14ac:dyDescent="0.25">
      <c r="A26" s="20">
        <v>321</v>
      </c>
      <c r="B26" s="93" t="s">
        <v>14</v>
      </c>
      <c r="C26" s="61"/>
      <c r="D26" s="60"/>
      <c r="E26" s="57"/>
      <c r="F26" s="61"/>
      <c r="G26" s="33" t="e">
        <f t="shared" si="0"/>
        <v>#DIV/0!</v>
      </c>
      <c r="H26" s="36" t="e">
        <f t="shared" si="1"/>
        <v>#DIV/0!</v>
      </c>
      <c r="I26" s="73"/>
      <c r="J26" s="73"/>
      <c r="K26" s="71"/>
    </row>
    <row r="27" spans="1:11" ht="14.1" customHeight="1" x14ac:dyDescent="0.25">
      <c r="A27" s="8">
        <v>321</v>
      </c>
      <c r="B27" s="92" t="s">
        <v>23</v>
      </c>
      <c r="C27" s="87"/>
      <c r="D27" s="53"/>
      <c r="E27" s="53"/>
      <c r="F27" s="87"/>
      <c r="G27" s="33" t="e">
        <f t="shared" si="0"/>
        <v>#DIV/0!</v>
      </c>
      <c r="H27" s="36" t="e">
        <f t="shared" si="1"/>
        <v>#DIV/0!</v>
      </c>
      <c r="I27" s="72"/>
      <c r="J27" s="72"/>
      <c r="K27" s="71"/>
    </row>
    <row r="28" spans="1:11" s="1" customFormat="1" ht="14.1" customHeight="1" x14ac:dyDescent="0.25">
      <c r="A28" s="8">
        <v>321</v>
      </c>
      <c r="B28" s="92" t="s">
        <v>19</v>
      </c>
      <c r="C28" s="88"/>
      <c r="D28" s="53"/>
      <c r="E28" s="53"/>
      <c r="F28" s="88"/>
      <c r="G28" s="33" t="e">
        <f t="shared" si="0"/>
        <v>#DIV/0!</v>
      </c>
      <c r="H28" s="36" t="e">
        <f t="shared" si="1"/>
        <v>#DIV/0!</v>
      </c>
      <c r="I28" s="72"/>
      <c r="J28" s="72"/>
      <c r="K28" s="71"/>
    </row>
    <row r="29" spans="1:11" ht="14.1" customHeight="1" x14ac:dyDescent="0.25">
      <c r="A29" s="8">
        <v>321</v>
      </c>
      <c r="B29" s="92" t="s">
        <v>128</v>
      </c>
      <c r="C29" s="54"/>
      <c r="D29" s="53"/>
      <c r="E29" s="53"/>
      <c r="F29" s="54"/>
      <c r="G29" s="33" t="e">
        <f t="shared" si="0"/>
        <v>#DIV/0!</v>
      </c>
      <c r="H29" s="36" t="e">
        <f t="shared" si="1"/>
        <v>#DIV/0!</v>
      </c>
      <c r="I29" s="72"/>
      <c r="J29" s="72"/>
      <c r="K29" s="71"/>
    </row>
    <row r="30" spans="1:11" ht="14.1" customHeight="1" x14ac:dyDescent="0.25">
      <c r="A30" s="20">
        <v>322</v>
      </c>
      <c r="B30" s="93" t="s">
        <v>3</v>
      </c>
      <c r="C30" s="61">
        <f>SUM(C31:C36)</f>
        <v>0</v>
      </c>
      <c r="D30" s="60">
        <v>0</v>
      </c>
      <c r="E30" s="60">
        <v>0</v>
      </c>
      <c r="F30" s="61">
        <v>0</v>
      </c>
      <c r="G30" s="33" t="e">
        <f t="shared" si="0"/>
        <v>#DIV/0!</v>
      </c>
      <c r="H30" s="36" t="e">
        <f t="shared" si="1"/>
        <v>#DIV/0!</v>
      </c>
      <c r="I30" s="73"/>
      <c r="J30" s="73"/>
      <c r="K30" s="71"/>
    </row>
    <row r="31" spans="1:11" ht="14.1" customHeight="1" x14ac:dyDescent="0.25">
      <c r="A31" s="8">
        <v>322</v>
      </c>
      <c r="B31" s="9" t="s">
        <v>24</v>
      </c>
      <c r="C31" s="54"/>
      <c r="D31" s="53"/>
      <c r="E31" s="53"/>
      <c r="F31" s="54"/>
      <c r="G31" s="33" t="e">
        <f t="shared" ref="G31" si="8">(F31/C31)*100</f>
        <v>#DIV/0!</v>
      </c>
      <c r="H31" s="36" t="e">
        <f t="shared" si="1"/>
        <v>#DIV/0!</v>
      </c>
      <c r="I31" s="72"/>
      <c r="J31" s="72"/>
      <c r="K31" s="71"/>
    </row>
    <row r="32" spans="1:11" s="1" customFormat="1" ht="14.1" customHeight="1" x14ac:dyDescent="0.25">
      <c r="A32" s="8">
        <v>322</v>
      </c>
      <c r="B32" s="9" t="s">
        <v>16</v>
      </c>
      <c r="C32" s="54"/>
      <c r="D32" s="53"/>
      <c r="E32" s="53"/>
      <c r="F32" s="54"/>
      <c r="G32" s="33" t="e">
        <f t="shared" ref="G32" si="9">(F32/C32)*100</f>
        <v>#DIV/0!</v>
      </c>
      <c r="H32" s="36" t="e">
        <f t="shared" si="1"/>
        <v>#DIV/0!</v>
      </c>
      <c r="I32" s="72"/>
      <c r="J32" s="72"/>
      <c r="K32" s="71"/>
    </row>
    <row r="33" spans="1:11" s="1" customFormat="1" ht="14.1" customHeight="1" x14ac:dyDescent="0.25">
      <c r="A33" s="8">
        <v>322</v>
      </c>
      <c r="B33" s="9" t="s">
        <v>97</v>
      </c>
      <c r="C33" s="88"/>
      <c r="D33" s="53"/>
      <c r="E33" s="53"/>
      <c r="F33" s="88"/>
      <c r="G33" s="33" t="e">
        <f t="shared" ref="G33" si="10">(F33/C33)*100</f>
        <v>#DIV/0!</v>
      </c>
      <c r="H33" s="36" t="e">
        <f t="shared" ref="H33" si="11">(F33/E33)*100</f>
        <v>#DIV/0!</v>
      </c>
      <c r="I33" s="72"/>
      <c r="J33" s="72"/>
      <c r="K33" s="71"/>
    </row>
    <row r="34" spans="1:11" s="1" customFormat="1" ht="14.1" customHeight="1" x14ac:dyDescent="0.25">
      <c r="A34" s="8">
        <v>322</v>
      </c>
      <c r="B34" s="9" t="s">
        <v>22</v>
      </c>
      <c r="C34" s="88"/>
      <c r="D34" s="53"/>
      <c r="E34" s="53"/>
      <c r="F34" s="88"/>
      <c r="G34" s="33" t="e">
        <f t="shared" ref="G34" si="12">(F34/C34)*100</f>
        <v>#DIV/0!</v>
      </c>
      <c r="H34" s="36" t="e">
        <f t="shared" si="1"/>
        <v>#DIV/0!</v>
      </c>
      <c r="I34" s="72"/>
      <c r="J34" s="72"/>
      <c r="K34" s="71"/>
    </row>
    <row r="35" spans="1:11" s="1" customFormat="1" ht="14.1" customHeight="1" x14ac:dyDescent="0.25">
      <c r="A35" s="8">
        <v>322</v>
      </c>
      <c r="B35" s="9" t="s">
        <v>18</v>
      </c>
      <c r="C35" s="88">
        <v>0</v>
      </c>
      <c r="D35" s="53">
        <v>2491</v>
      </c>
      <c r="E35" s="53">
        <v>2491</v>
      </c>
      <c r="F35" s="88">
        <v>189.98</v>
      </c>
      <c r="G35" s="33"/>
      <c r="H35" s="36"/>
      <c r="I35" s="72"/>
      <c r="J35" s="72"/>
      <c r="K35" s="71"/>
    </row>
    <row r="36" spans="1:11" ht="14.1" customHeight="1" x14ac:dyDescent="0.25">
      <c r="A36" s="8">
        <v>322</v>
      </c>
      <c r="B36" s="9" t="s">
        <v>19</v>
      </c>
      <c r="C36" s="54">
        <v>0</v>
      </c>
      <c r="D36" s="53">
        <v>2400</v>
      </c>
      <c r="E36" s="53">
        <v>4300</v>
      </c>
      <c r="F36" s="54">
        <v>48.29</v>
      </c>
      <c r="G36" s="33" t="e">
        <f t="shared" ref="G36" si="13">(F36/C36)*100</f>
        <v>#DIV/0!</v>
      </c>
      <c r="H36" s="36">
        <f t="shared" si="1"/>
        <v>1.1230232558139535</v>
      </c>
      <c r="I36" s="72"/>
      <c r="J36" s="72"/>
      <c r="K36" s="71"/>
    </row>
    <row r="37" spans="1:11" ht="14.1" customHeight="1" x14ac:dyDescent="0.25">
      <c r="A37" s="20">
        <v>323</v>
      </c>
      <c r="B37" s="92" t="s">
        <v>4</v>
      </c>
      <c r="C37" s="57"/>
      <c r="D37" s="57"/>
      <c r="E37" s="57"/>
      <c r="F37" s="57">
        <v>0</v>
      </c>
      <c r="G37" s="33" t="e">
        <f t="shared" ref="G37:G41" si="14">(F37/C37)*100</f>
        <v>#DIV/0!</v>
      </c>
      <c r="H37" s="36" t="e">
        <f t="shared" ref="H37:H41" si="15">(F37/E37)*100</f>
        <v>#DIV/0!</v>
      </c>
      <c r="I37" s="73"/>
      <c r="J37" s="73"/>
      <c r="K37" s="71"/>
    </row>
    <row r="38" spans="1:11" s="1" customFormat="1" ht="14.1" customHeight="1" x14ac:dyDescent="0.25">
      <c r="A38" s="8">
        <v>323</v>
      </c>
      <c r="B38" s="92" t="s">
        <v>19</v>
      </c>
      <c r="C38" s="58"/>
      <c r="D38" s="91"/>
      <c r="E38" s="91"/>
      <c r="F38" s="58"/>
      <c r="G38" s="33" t="e">
        <f t="shared" si="14"/>
        <v>#DIV/0!</v>
      </c>
      <c r="H38" s="36" t="e">
        <f t="shared" si="15"/>
        <v>#DIV/0!</v>
      </c>
      <c r="I38" s="73"/>
      <c r="J38" s="73"/>
      <c r="K38" s="71"/>
    </row>
    <row r="39" spans="1:11" s="1" customFormat="1" ht="14.1" customHeight="1" x14ac:dyDescent="0.25">
      <c r="A39" s="8">
        <v>323</v>
      </c>
      <c r="B39" s="92" t="s">
        <v>136</v>
      </c>
      <c r="C39" s="58">
        <v>199.08</v>
      </c>
      <c r="D39" s="91">
        <v>664</v>
      </c>
      <c r="E39" s="91">
        <v>664</v>
      </c>
      <c r="F39" s="87">
        <v>0</v>
      </c>
      <c r="G39" s="33"/>
      <c r="H39" s="36"/>
      <c r="I39" s="73"/>
      <c r="J39" s="73"/>
      <c r="K39" s="71"/>
    </row>
    <row r="40" spans="1:11" ht="14.1" customHeight="1" x14ac:dyDescent="0.25">
      <c r="A40" s="8">
        <v>323</v>
      </c>
      <c r="B40" s="92" t="s">
        <v>17</v>
      </c>
      <c r="C40" s="88">
        <v>802.97</v>
      </c>
      <c r="D40" s="91">
        <v>100</v>
      </c>
      <c r="E40" s="91">
        <v>100</v>
      </c>
      <c r="F40" s="88">
        <v>0</v>
      </c>
      <c r="G40" s="33">
        <f t="shared" si="14"/>
        <v>0</v>
      </c>
      <c r="H40" s="36">
        <f t="shared" si="15"/>
        <v>0</v>
      </c>
      <c r="I40" s="72"/>
      <c r="J40" s="72"/>
      <c r="K40" s="71"/>
    </row>
    <row r="41" spans="1:11" s="1" customFormat="1" ht="14.1" customHeight="1" x14ac:dyDescent="0.25">
      <c r="A41" s="8">
        <v>323</v>
      </c>
      <c r="B41" s="92" t="s">
        <v>16</v>
      </c>
      <c r="C41" s="88">
        <v>119.08</v>
      </c>
      <c r="D41" s="91">
        <v>1333</v>
      </c>
      <c r="E41" s="91">
        <v>1333</v>
      </c>
      <c r="F41" s="88">
        <v>145.13</v>
      </c>
      <c r="G41" s="33">
        <f t="shared" si="14"/>
        <v>121.87604971447766</v>
      </c>
      <c r="H41" s="36">
        <f t="shared" si="15"/>
        <v>10.88747186796699</v>
      </c>
      <c r="I41" s="72"/>
      <c r="J41" s="72"/>
      <c r="K41" s="71"/>
    </row>
    <row r="42" spans="1:11" ht="14.1" customHeight="1" x14ac:dyDescent="0.25">
      <c r="A42" s="20">
        <v>329</v>
      </c>
      <c r="B42" s="93" t="s">
        <v>9</v>
      </c>
      <c r="C42" s="58">
        <f>SUM(C43:C47)</f>
        <v>5986.39</v>
      </c>
      <c r="D42" s="57">
        <f>SUM(D43:D47)</f>
        <v>13055</v>
      </c>
      <c r="E42" s="57">
        <f t="shared" ref="E42:F42" si="16">SUM(E43:E47)</f>
        <v>13955</v>
      </c>
      <c r="F42" s="57">
        <f t="shared" si="16"/>
        <v>7798.03</v>
      </c>
      <c r="G42" s="33">
        <f t="shared" si="0"/>
        <v>130.26264576815075</v>
      </c>
      <c r="H42" s="36">
        <f t="shared" si="1"/>
        <v>55.879828018631315</v>
      </c>
      <c r="I42" s="73"/>
      <c r="J42" s="73"/>
      <c r="K42" s="71"/>
    </row>
    <row r="43" spans="1:11" s="1" customFormat="1" ht="14.1" customHeight="1" x14ac:dyDescent="0.25">
      <c r="A43" s="8">
        <v>329</v>
      </c>
      <c r="B43" s="9" t="s">
        <v>120</v>
      </c>
      <c r="C43" s="88">
        <v>0</v>
      </c>
      <c r="D43" s="53">
        <v>664</v>
      </c>
      <c r="E43" s="53">
        <v>364</v>
      </c>
      <c r="F43" s="88">
        <v>889.31</v>
      </c>
      <c r="G43" s="33"/>
      <c r="H43" s="36"/>
      <c r="I43" s="73"/>
      <c r="J43" s="73"/>
      <c r="K43" s="71"/>
    </row>
    <row r="44" spans="1:11" ht="14.1" customHeight="1" x14ac:dyDescent="0.25">
      <c r="A44" s="8">
        <v>329</v>
      </c>
      <c r="B44" s="9" t="s">
        <v>19</v>
      </c>
      <c r="C44" s="88">
        <v>26.54</v>
      </c>
      <c r="D44" s="53">
        <v>1200</v>
      </c>
      <c r="E44" s="53">
        <v>2400</v>
      </c>
      <c r="F44" s="88">
        <v>0</v>
      </c>
      <c r="G44" s="33">
        <f t="shared" si="0"/>
        <v>0</v>
      </c>
      <c r="H44" s="36">
        <f t="shared" si="1"/>
        <v>0</v>
      </c>
      <c r="I44" s="72"/>
      <c r="J44" s="72"/>
      <c r="K44" s="71"/>
    </row>
    <row r="45" spans="1:11" ht="14.1" customHeight="1" x14ac:dyDescent="0.25">
      <c r="A45" s="8">
        <v>329</v>
      </c>
      <c r="B45" s="9" t="s">
        <v>18</v>
      </c>
      <c r="C45" s="54">
        <v>90.25</v>
      </c>
      <c r="D45" s="53">
        <v>3610</v>
      </c>
      <c r="E45" s="53">
        <v>3610</v>
      </c>
      <c r="F45" s="54">
        <v>905.54</v>
      </c>
      <c r="G45" s="33">
        <f t="shared" si="0"/>
        <v>1003.3684210526316</v>
      </c>
      <c r="H45" s="36">
        <f t="shared" si="1"/>
        <v>25.084210526315786</v>
      </c>
      <c r="I45" s="72"/>
      <c r="J45" s="72"/>
      <c r="K45" s="71"/>
    </row>
    <row r="46" spans="1:11" ht="14.1" customHeight="1" x14ac:dyDescent="0.25">
      <c r="A46" s="8">
        <v>329</v>
      </c>
      <c r="B46" s="9" t="s">
        <v>17</v>
      </c>
      <c r="C46" s="54">
        <v>144.27000000000001</v>
      </c>
      <c r="D46" s="53">
        <v>398</v>
      </c>
      <c r="E46" s="53">
        <v>398</v>
      </c>
      <c r="F46" s="54">
        <v>398.15</v>
      </c>
      <c r="G46" s="33">
        <f t="shared" ref="G46" si="17">(F46/C46)*100</f>
        <v>275.97560130311217</v>
      </c>
      <c r="H46" s="36">
        <f t="shared" ref="H46" si="18">(F46/E46)*100</f>
        <v>100.03768844221106</v>
      </c>
      <c r="I46" s="72"/>
      <c r="J46" s="72"/>
      <c r="K46" s="71"/>
    </row>
    <row r="47" spans="1:11" ht="14.1" customHeight="1" x14ac:dyDescent="0.25">
      <c r="A47" s="8">
        <v>329</v>
      </c>
      <c r="B47" s="9" t="s">
        <v>16</v>
      </c>
      <c r="C47" s="54">
        <v>5725.33</v>
      </c>
      <c r="D47" s="53">
        <v>7183</v>
      </c>
      <c r="E47" s="53">
        <v>7183</v>
      </c>
      <c r="F47" s="54">
        <v>5605.03</v>
      </c>
      <c r="G47" s="33">
        <f t="shared" si="0"/>
        <v>97.898811072898852</v>
      </c>
      <c r="H47" s="36">
        <f t="shared" si="1"/>
        <v>78.031880829736878</v>
      </c>
      <c r="I47" s="72"/>
      <c r="J47" s="72"/>
      <c r="K47" s="71"/>
    </row>
    <row r="48" spans="1:11" s="1" customFormat="1" ht="14.1" customHeight="1" x14ac:dyDescent="0.25">
      <c r="A48" s="20">
        <v>343</v>
      </c>
      <c r="B48" s="11" t="s">
        <v>81</v>
      </c>
      <c r="C48" s="58">
        <f>SUM(C49:C50)</f>
        <v>0</v>
      </c>
      <c r="D48" s="57">
        <f>SUM(D49:D50)</f>
        <v>398</v>
      </c>
      <c r="E48" s="57">
        <f>SUM(E49:E50)</f>
        <v>398</v>
      </c>
      <c r="F48" s="58">
        <f>SUM(F49:F50)</f>
        <v>0</v>
      </c>
      <c r="G48" s="33"/>
      <c r="H48" s="36"/>
      <c r="I48" s="72"/>
      <c r="J48" s="72"/>
      <c r="K48" s="71"/>
    </row>
    <row r="49" spans="1:11" s="1" customFormat="1" ht="14.1" customHeight="1" x14ac:dyDescent="0.25">
      <c r="A49" s="8">
        <v>343</v>
      </c>
      <c r="B49" s="9" t="s">
        <v>121</v>
      </c>
      <c r="C49" s="58"/>
      <c r="D49" s="91"/>
      <c r="E49" s="91"/>
      <c r="F49" s="88"/>
      <c r="G49" s="33"/>
      <c r="H49" s="36"/>
      <c r="I49" s="72"/>
      <c r="J49" s="72"/>
      <c r="K49" s="71"/>
    </row>
    <row r="50" spans="1:11" s="1" customFormat="1" ht="14.1" customHeight="1" x14ac:dyDescent="0.25">
      <c r="A50" s="8">
        <v>343</v>
      </c>
      <c r="B50" s="9" t="s">
        <v>127</v>
      </c>
      <c r="C50" s="54">
        <v>0</v>
      </c>
      <c r="D50" s="53">
        <v>398</v>
      </c>
      <c r="E50" s="53">
        <v>398</v>
      </c>
      <c r="F50" s="54">
        <v>0</v>
      </c>
      <c r="G50" s="33" t="e">
        <f t="shared" ref="G50" si="19">(F50/C50)*100</f>
        <v>#DIV/0!</v>
      </c>
      <c r="H50" s="36">
        <f t="shared" ref="H50" si="20">(F50/E50)*100</f>
        <v>0</v>
      </c>
      <c r="I50" s="72"/>
      <c r="J50" s="72"/>
      <c r="K50" s="71"/>
    </row>
    <row r="51" spans="1:11" s="113" customFormat="1" ht="14.1" customHeight="1" x14ac:dyDescent="0.25">
      <c r="A51" s="20">
        <v>372</v>
      </c>
      <c r="B51" s="11" t="s">
        <v>140</v>
      </c>
      <c r="C51" s="61">
        <v>0</v>
      </c>
      <c r="D51" s="60">
        <v>1062</v>
      </c>
      <c r="E51" s="60">
        <v>1062</v>
      </c>
      <c r="F51" s="61">
        <v>0</v>
      </c>
      <c r="G51" s="68"/>
      <c r="H51" s="69"/>
      <c r="I51" s="73"/>
      <c r="J51" s="73"/>
      <c r="K51" s="112"/>
    </row>
    <row r="52" spans="1:11" s="1" customFormat="1" ht="14.1" customHeight="1" x14ac:dyDescent="0.25">
      <c r="A52" s="20">
        <v>381</v>
      </c>
      <c r="B52" s="11" t="s">
        <v>85</v>
      </c>
      <c r="C52" s="57"/>
      <c r="D52" s="57"/>
      <c r="E52" s="57"/>
      <c r="F52" s="57"/>
      <c r="G52" s="33" t="e">
        <f t="shared" ref="G52:G58" si="21">(F52/C52)*100</f>
        <v>#DIV/0!</v>
      </c>
      <c r="H52" s="36" t="e">
        <f t="shared" ref="H52:H58" si="22">(F52/E52)*100</f>
        <v>#DIV/0!</v>
      </c>
      <c r="I52" s="72"/>
      <c r="J52" s="72"/>
      <c r="K52" s="71"/>
    </row>
    <row r="53" spans="1:11" s="1" customFormat="1" ht="14.1" customHeight="1" x14ac:dyDescent="0.25">
      <c r="A53" s="8">
        <v>381</v>
      </c>
      <c r="B53" s="9" t="s">
        <v>16</v>
      </c>
      <c r="C53" s="88"/>
      <c r="D53" s="91"/>
      <c r="E53" s="91"/>
      <c r="F53" s="88"/>
      <c r="G53" s="33" t="e">
        <f t="shared" si="21"/>
        <v>#DIV/0!</v>
      </c>
      <c r="H53" s="36" t="e">
        <f t="shared" si="22"/>
        <v>#DIV/0!</v>
      </c>
      <c r="I53" s="72"/>
      <c r="J53" s="72"/>
      <c r="K53" s="71"/>
    </row>
    <row r="54" spans="1:11" s="1" customFormat="1" ht="14.1" customHeight="1" x14ac:dyDescent="0.25">
      <c r="A54" s="20">
        <v>412</v>
      </c>
      <c r="B54" s="11" t="s">
        <v>82</v>
      </c>
      <c r="C54" s="57"/>
      <c r="D54" s="57"/>
      <c r="E54" s="57"/>
      <c r="F54" s="57"/>
      <c r="G54" s="33" t="e">
        <f t="shared" si="21"/>
        <v>#DIV/0!</v>
      </c>
      <c r="H54" s="36" t="e">
        <f t="shared" si="22"/>
        <v>#DIV/0!</v>
      </c>
      <c r="I54" s="72"/>
      <c r="J54" s="72"/>
      <c r="K54" s="71"/>
    </row>
    <row r="55" spans="1:11" s="1" customFormat="1" ht="14.1" customHeight="1" x14ac:dyDescent="0.25">
      <c r="A55" s="8">
        <v>412</v>
      </c>
      <c r="B55" s="9" t="s">
        <v>15</v>
      </c>
      <c r="C55" s="87"/>
      <c r="D55" s="91"/>
      <c r="E55" s="57"/>
      <c r="F55" s="58"/>
      <c r="G55" s="33" t="e">
        <f t="shared" si="21"/>
        <v>#DIV/0!</v>
      </c>
      <c r="H55" s="36" t="e">
        <f t="shared" si="22"/>
        <v>#DIV/0!</v>
      </c>
      <c r="I55" s="73"/>
      <c r="J55" s="73"/>
      <c r="K55" s="71"/>
    </row>
    <row r="56" spans="1:11" s="1" customFormat="1" ht="14.1" customHeight="1" x14ac:dyDescent="0.25">
      <c r="A56" s="20">
        <v>422</v>
      </c>
      <c r="B56" s="11" t="s">
        <v>83</v>
      </c>
      <c r="C56" s="57">
        <v>0</v>
      </c>
      <c r="D56" s="57">
        <v>2900</v>
      </c>
      <c r="E56" s="57">
        <v>5800</v>
      </c>
      <c r="F56" s="57">
        <f>SUM(F57:F58)</f>
        <v>9043.4699999999993</v>
      </c>
      <c r="G56" s="33" t="e">
        <f t="shared" si="21"/>
        <v>#DIV/0!</v>
      </c>
      <c r="H56" s="36">
        <f t="shared" si="22"/>
        <v>155.92189655172413</v>
      </c>
      <c r="I56" s="73"/>
      <c r="J56" s="73"/>
      <c r="K56" s="71"/>
    </row>
    <row r="57" spans="1:11" s="111" customFormat="1" ht="14.1" customHeight="1" x14ac:dyDescent="0.25">
      <c r="A57" s="104">
        <v>422</v>
      </c>
      <c r="B57" s="107" t="s">
        <v>21</v>
      </c>
      <c r="C57" s="87">
        <v>0</v>
      </c>
      <c r="D57" s="106">
        <v>0</v>
      </c>
      <c r="E57" s="106">
        <v>0</v>
      </c>
      <c r="F57" s="87">
        <v>2135.06</v>
      </c>
      <c r="G57" s="108"/>
      <c r="H57" s="109"/>
      <c r="I57" s="116"/>
      <c r="J57" s="116"/>
      <c r="K57" s="117"/>
    </row>
    <row r="58" spans="1:11" ht="14.1" customHeight="1" x14ac:dyDescent="0.25">
      <c r="A58" s="8">
        <v>422</v>
      </c>
      <c r="B58" s="92" t="s">
        <v>33</v>
      </c>
      <c r="C58" s="88">
        <v>0</v>
      </c>
      <c r="D58" s="91">
        <v>2900</v>
      </c>
      <c r="E58" s="91">
        <v>5800</v>
      </c>
      <c r="F58" s="88">
        <v>6908.41</v>
      </c>
      <c r="G58" s="33" t="e">
        <f t="shared" si="21"/>
        <v>#DIV/0!</v>
      </c>
      <c r="H58" s="36">
        <f t="shared" si="22"/>
        <v>119.11051724137931</v>
      </c>
      <c r="I58" s="73"/>
      <c r="J58" s="73"/>
      <c r="K58" s="71"/>
    </row>
    <row r="59" spans="1:11" s="1" customFormat="1" ht="14.1" customHeight="1" x14ac:dyDescent="0.25">
      <c r="A59" s="20">
        <v>424</v>
      </c>
      <c r="B59" s="93" t="s">
        <v>84</v>
      </c>
      <c r="C59" s="57">
        <v>0</v>
      </c>
      <c r="D59" s="57">
        <v>664</v>
      </c>
      <c r="E59" s="57">
        <v>664</v>
      </c>
      <c r="F59" s="57">
        <v>59.35</v>
      </c>
      <c r="G59" s="33" t="e">
        <f t="shared" ref="G59" si="23">(F59/C59)*100</f>
        <v>#DIV/0!</v>
      </c>
      <c r="H59" s="36">
        <f t="shared" ref="H59" si="24">(F59/E59)*100</f>
        <v>8.9382530120481931</v>
      </c>
      <c r="I59" s="73"/>
      <c r="J59" s="73"/>
      <c r="K59" s="71"/>
    </row>
    <row r="60" spans="1:11" ht="14.1" customHeight="1" x14ac:dyDescent="0.25">
      <c r="A60" s="8">
        <v>424</v>
      </c>
      <c r="B60" s="92" t="s">
        <v>34</v>
      </c>
      <c r="C60" s="53">
        <v>0</v>
      </c>
      <c r="D60" s="91">
        <v>664</v>
      </c>
      <c r="E60" s="53">
        <v>664</v>
      </c>
      <c r="F60" s="53">
        <v>59.35</v>
      </c>
      <c r="G60" s="33" t="e">
        <f t="shared" si="0"/>
        <v>#DIV/0!</v>
      </c>
      <c r="H60" s="36">
        <f t="shared" si="1"/>
        <v>8.9382530120481931</v>
      </c>
      <c r="I60" s="73"/>
      <c r="J60" s="73"/>
      <c r="K60" s="71"/>
    </row>
    <row r="61" spans="1:11" ht="14.1" customHeight="1" x14ac:dyDescent="0.25">
      <c r="A61" s="9"/>
      <c r="B61" s="9"/>
      <c r="C61" s="55"/>
      <c r="D61" s="55"/>
      <c r="E61" s="55"/>
      <c r="F61" s="55"/>
      <c r="G61" s="33" t="e">
        <f t="shared" si="0"/>
        <v>#DIV/0!</v>
      </c>
      <c r="H61" s="36" t="e">
        <f t="shared" si="1"/>
        <v>#DIV/0!</v>
      </c>
      <c r="I61" s="70"/>
      <c r="J61" s="70"/>
      <c r="K61" s="71"/>
    </row>
    <row r="62" spans="1:11" s="1" customFormat="1" ht="14.1" customHeight="1" x14ac:dyDescent="0.25">
      <c r="A62" s="9"/>
      <c r="B62" s="10" t="s">
        <v>144</v>
      </c>
      <c r="C62" s="86"/>
      <c r="D62" s="86"/>
      <c r="E62" s="86">
        <v>2000</v>
      </c>
      <c r="F62" s="86">
        <f>SUM(F63:F68)</f>
        <v>1018.62</v>
      </c>
      <c r="G62" s="33" t="e">
        <f t="shared" ref="G62:G66" si="25">(F62/C62)*100</f>
        <v>#DIV/0!</v>
      </c>
      <c r="H62" s="36">
        <f t="shared" ref="H62:H66" si="26">(F62/E62)*100</f>
        <v>50.931000000000004</v>
      </c>
      <c r="I62" s="74"/>
      <c r="J62" s="74"/>
      <c r="K62" s="7"/>
    </row>
    <row r="63" spans="1:11" s="111" customFormat="1" ht="14.1" customHeight="1" x14ac:dyDescent="0.25">
      <c r="A63" s="104">
        <v>321</v>
      </c>
      <c r="B63" s="12" t="s">
        <v>145</v>
      </c>
      <c r="C63" s="114"/>
      <c r="D63" s="114"/>
      <c r="E63" s="114"/>
      <c r="F63" s="115">
        <v>0</v>
      </c>
      <c r="G63" s="108"/>
      <c r="H63" s="109"/>
      <c r="I63" s="74"/>
      <c r="J63" s="74"/>
      <c r="K63" s="110"/>
    </row>
    <row r="64" spans="1:11" s="1" customFormat="1" ht="14.1" customHeight="1" x14ac:dyDescent="0.25">
      <c r="A64" s="8">
        <v>323</v>
      </c>
      <c r="B64" s="9" t="s">
        <v>146</v>
      </c>
      <c r="C64" s="53"/>
      <c r="D64" s="53"/>
      <c r="E64" s="63"/>
      <c r="F64" s="64">
        <v>0</v>
      </c>
      <c r="G64" s="33" t="e">
        <f t="shared" si="25"/>
        <v>#DIV/0!</v>
      </c>
      <c r="H64" s="36" t="e">
        <f t="shared" si="26"/>
        <v>#DIV/0!</v>
      </c>
      <c r="I64" s="74"/>
      <c r="J64" s="74"/>
      <c r="K64" s="7"/>
    </row>
    <row r="65" spans="1:11" s="1" customFormat="1" ht="14.1" customHeight="1" x14ac:dyDescent="0.25">
      <c r="A65" s="8">
        <v>324</v>
      </c>
      <c r="B65" s="9" t="s">
        <v>137</v>
      </c>
      <c r="C65" s="53"/>
      <c r="D65" s="53"/>
      <c r="E65" s="63">
        <v>2000</v>
      </c>
      <c r="F65" s="64">
        <v>1000</v>
      </c>
      <c r="G65" s="33" t="e">
        <f t="shared" si="25"/>
        <v>#DIV/0!</v>
      </c>
      <c r="H65" s="36">
        <f t="shared" si="26"/>
        <v>50</v>
      </c>
      <c r="I65" s="74"/>
      <c r="J65" s="74"/>
      <c r="K65" s="7"/>
    </row>
    <row r="66" spans="1:11" s="1" customFormat="1" ht="14.1" customHeight="1" x14ac:dyDescent="0.25">
      <c r="A66" s="8">
        <v>343</v>
      </c>
      <c r="B66" s="9" t="s">
        <v>17</v>
      </c>
      <c r="C66" s="53"/>
      <c r="D66" s="53"/>
      <c r="E66" s="63"/>
      <c r="F66" s="64">
        <v>18.62</v>
      </c>
      <c r="G66" s="33" t="e">
        <f t="shared" si="25"/>
        <v>#DIV/0!</v>
      </c>
      <c r="H66" s="36" t="e">
        <f t="shared" si="26"/>
        <v>#DIV/0!</v>
      </c>
      <c r="I66" s="74"/>
      <c r="J66" s="74"/>
      <c r="K66" s="7"/>
    </row>
    <row r="67" spans="1:11" s="1" customFormat="1" ht="14.1" customHeight="1" x14ac:dyDescent="0.25">
      <c r="A67" s="9"/>
      <c r="B67" s="50"/>
      <c r="C67" s="53"/>
      <c r="D67" s="53"/>
      <c r="E67" s="63"/>
      <c r="F67" s="64"/>
      <c r="G67" s="33"/>
      <c r="H67" s="36"/>
      <c r="I67" s="74"/>
      <c r="J67" s="74"/>
      <c r="K67" s="7"/>
    </row>
    <row r="68" spans="1:11" s="1" customFormat="1" ht="14.1" customHeight="1" x14ac:dyDescent="0.25">
      <c r="A68" s="9"/>
      <c r="B68" s="11" t="s">
        <v>35</v>
      </c>
      <c r="C68" s="60"/>
      <c r="D68" s="60"/>
      <c r="E68" s="89"/>
      <c r="F68" s="90"/>
      <c r="G68" s="33"/>
      <c r="H68" s="36"/>
      <c r="I68" s="94"/>
      <c r="J68" s="94"/>
      <c r="K68" s="7"/>
    </row>
    <row r="69" spans="1:11" s="1" customFormat="1" ht="14.1" customHeight="1" x14ac:dyDescent="0.25">
      <c r="A69" s="9">
        <v>32</v>
      </c>
      <c r="B69" s="9" t="s">
        <v>13</v>
      </c>
      <c r="C69" s="55"/>
      <c r="D69" s="86">
        <v>1328</v>
      </c>
      <c r="E69" s="55">
        <v>1328</v>
      </c>
      <c r="F69" s="55"/>
      <c r="G69" s="33" t="e">
        <f t="shared" ref="G69:G73" si="27">(F69/C69)*100</f>
        <v>#DIV/0!</v>
      </c>
      <c r="H69" s="36">
        <f t="shared" ref="H69:H73" si="28">(F69/E69)*100</f>
        <v>0</v>
      </c>
      <c r="I69" s="74"/>
      <c r="J69" s="74"/>
      <c r="K69" s="7"/>
    </row>
    <row r="70" spans="1:11" s="1" customFormat="1" ht="14.1" customHeight="1" x14ac:dyDescent="0.25">
      <c r="A70" s="9">
        <v>322</v>
      </c>
      <c r="B70" s="9" t="s">
        <v>141</v>
      </c>
      <c r="C70" s="64">
        <v>0</v>
      </c>
      <c r="D70" s="53">
        <v>1328</v>
      </c>
      <c r="E70" s="63">
        <v>1328</v>
      </c>
      <c r="F70" s="64"/>
      <c r="G70" s="33" t="e">
        <f t="shared" si="27"/>
        <v>#DIV/0!</v>
      </c>
      <c r="H70" s="36">
        <f t="shared" si="28"/>
        <v>0</v>
      </c>
      <c r="I70" s="74"/>
      <c r="J70" s="74"/>
      <c r="K70" s="7"/>
    </row>
    <row r="71" spans="1:11" s="1" customFormat="1" ht="14.1" customHeight="1" x14ac:dyDescent="0.25">
      <c r="A71" s="9">
        <v>424</v>
      </c>
      <c r="B71" s="9" t="s">
        <v>95</v>
      </c>
      <c r="C71" s="64"/>
      <c r="D71" s="53"/>
      <c r="E71" s="63"/>
      <c r="F71" s="64"/>
      <c r="G71" s="33" t="e">
        <f t="shared" si="27"/>
        <v>#DIV/0!</v>
      </c>
      <c r="H71" s="36" t="e">
        <f t="shared" si="28"/>
        <v>#DIV/0!</v>
      </c>
      <c r="I71" s="74"/>
      <c r="J71" s="74"/>
      <c r="K71" s="7"/>
    </row>
    <row r="72" spans="1:11" s="1" customFormat="1" ht="14.1" customHeight="1" x14ac:dyDescent="0.25">
      <c r="A72" s="9">
        <v>424</v>
      </c>
      <c r="B72" s="9" t="s">
        <v>115</v>
      </c>
      <c r="C72" s="64"/>
      <c r="D72" s="53"/>
      <c r="E72" s="63"/>
      <c r="F72" s="64"/>
      <c r="G72" s="33" t="e">
        <f t="shared" si="27"/>
        <v>#DIV/0!</v>
      </c>
      <c r="H72" s="36" t="e">
        <f t="shared" si="28"/>
        <v>#DIV/0!</v>
      </c>
      <c r="I72" s="74"/>
      <c r="J72" s="74"/>
      <c r="K72" s="7"/>
    </row>
    <row r="73" spans="1:11" s="1" customFormat="1" ht="14.1" customHeight="1" x14ac:dyDescent="0.25">
      <c r="A73" s="9">
        <v>424</v>
      </c>
      <c r="B73" s="9" t="s">
        <v>116</v>
      </c>
      <c r="C73" s="64"/>
      <c r="D73" s="53"/>
      <c r="E73" s="63"/>
      <c r="F73" s="64"/>
      <c r="G73" s="33" t="e">
        <f t="shared" si="27"/>
        <v>#DIV/0!</v>
      </c>
      <c r="H73" s="36" t="e">
        <f t="shared" si="28"/>
        <v>#DIV/0!</v>
      </c>
      <c r="I73" s="74"/>
      <c r="J73" s="74"/>
      <c r="K73" s="7"/>
    </row>
    <row r="74" spans="1:11" s="1" customFormat="1" ht="14.1" customHeight="1" x14ac:dyDescent="0.25">
      <c r="A74" s="9"/>
      <c r="B74" s="9"/>
      <c r="C74" s="53"/>
      <c r="D74" s="53"/>
      <c r="E74" s="63"/>
      <c r="F74" s="64"/>
      <c r="G74" s="33"/>
      <c r="H74" s="36"/>
      <c r="I74" s="74"/>
      <c r="J74" s="74"/>
      <c r="K74" s="7"/>
    </row>
    <row r="75" spans="1:11" s="1" customFormat="1" ht="14.1" customHeight="1" x14ac:dyDescent="0.25">
      <c r="A75" s="9"/>
      <c r="B75" s="10" t="s">
        <v>153</v>
      </c>
      <c r="C75" s="59"/>
      <c r="D75" s="59"/>
      <c r="E75" s="63"/>
      <c r="F75" s="64"/>
      <c r="G75" s="33"/>
      <c r="H75" s="36"/>
      <c r="I75" s="74"/>
      <c r="J75" s="74"/>
      <c r="K75" s="7"/>
    </row>
    <row r="76" spans="1:11" s="1" customFormat="1" ht="14.1" customHeight="1" x14ac:dyDescent="0.25">
      <c r="A76" s="11">
        <v>38</v>
      </c>
      <c r="B76" s="11" t="s">
        <v>155</v>
      </c>
      <c r="C76" s="86"/>
      <c r="D76" s="86"/>
      <c r="E76" s="55">
        <v>884</v>
      </c>
      <c r="F76" s="56"/>
      <c r="G76" s="33" t="e">
        <f t="shared" ref="G76:G78" si="29">(F76/C76)*100</f>
        <v>#DIV/0!</v>
      </c>
      <c r="H76" s="36">
        <f t="shared" ref="H76:H78" si="30">(F76/E76)*100</f>
        <v>0</v>
      </c>
      <c r="I76" s="94"/>
      <c r="J76" s="94"/>
      <c r="K76" s="7"/>
    </row>
    <row r="77" spans="1:11" s="1" customFormat="1" ht="14.1" customHeight="1" x14ac:dyDescent="0.25">
      <c r="A77" s="9">
        <v>381</v>
      </c>
      <c r="B77" s="9" t="s">
        <v>154</v>
      </c>
      <c r="C77" s="53">
        <v>0</v>
      </c>
      <c r="D77" s="63">
        <v>0</v>
      </c>
      <c r="E77" s="63">
        <v>884</v>
      </c>
      <c r="F77" s="64">
        <v>0</v>
      </c>
      <c r="G77" s="33" t="e">
        <f t="shared" si="29"/>
        <v>#DIV/0!</v>
      </c>
      <c r="H77" s="36">
        <f t="shared" si="30"/>
        <v>0</v>
      </c>
      <c r="I77" s="95"/>
      <c r="J77" s="95"/>
      <c r="K77" s="7"/>
    </row>
    <row r="78" spans="1:11" s="1" customFormat="1" ht="14.1" customHeight="1" x14ac:dyDescent="0.25">
      <c r="A78" s="9"/>
      <c r="B78" s="9"/>
      <c r="C78" s="53"/>
      <c r="D78" s="63"/>
      <c r="E78" s="63"/>
      <c r="F78" s="64"/>
      <c r="G78" s="33" t="e">
        <f t="shared" si="29"/>
        <v>#DIV/0!</v>
      </c>
      <c r="H78" s="36" t="e">
        <f t="shared" si="30"/>
        <v>#DIV/0!</v>
      </c>
      <c r="I78" s="95"/>
      <c r="J78" s="95"/>
      <c r="K78" s="7"/>
    </row>
    <row r="79" spans="1:11" s="1" customFormat="1" ht="14.1" customHeight="1" x14ac:dyDescent="0.25">
      <c r="A79" s="9"/>
      <c r="B79" s="9"/>
      <c r="C79" s="53"/>
      <c r="D79" s="63"/>
      <c r="E79" s="63"/>
      <c r="F79" s="64"/>
      <c r="G79" s="33"/>
      <c r="H79" s="36"/>
      <c r="I79" s="95"/>
      <c r="J79" s="95"/>
      <c r="K79" s="7"/>
    </row>
    <row r="80" spans="1:11" s="1" customFormat="1" ht="14.1" customHeight="1" x14ac:dyDescent="0.25">
      <c r="A80" s="9"/>
      <c r="B80" s="10" t="s">
        <v>96</v>
      </c>
      <c r="C80" s="55"/>
      <c r="D80" s="55"/>
      <c r="E80" s="55"/>
      <c r="F80" s="55"/>
      <c r="G80" s="33" t="e">
        <f t="shared" ref="G80:G82" si="31">(F80/C80)*100</f>
        <v>#DIV/0!</v>
      </c>
      <c r="H80" s="36" t="e">
        <f t="shared" ref="H80:H82" si="32">(F80/E80)*100</f>
        <v>#DIV/0!</v>
      </c>
      <c r="I80" s="95"/>
      <c r="J80" s="95"/>
      <c r="K80" s="7"/>
    </row>
    <row r="81" spans="1:11" s="1" customFormat="1" ht="14.1" customHeight="1" x14ac:dyDescent="0.25">
      <c r="A81" s="9">
        <v>42</v>
      </c>
      <c r="B81" s="9" t="s">
        <v>20</v>
      </c>
      <c r="C81" s="53"/>
      <c r="D81" s="63"/>
      <c r="E81" s="63"/>
      <c r="F81" s="64"/>
      <c r="G81" s="33"/>
      <c r="H81" s="36"/>
      <c r="I81" s="95"/>
      <c r="J81" s="95"/>
      <c r="K81" s="7"/>
    </row>
    <row r="82" spans="1:11" s="1" customFormat="1" ht="14.1" customHeight="1" x14ac:dyDescent="0.25">
      <c r="A82" s="9">
        <v>422</v>
      </c>
      <c r="B82" s="9" t="s">
        <v>21</v>
      </c>
      <c r="C82" s="53"/>
      <c r="D82" s="63"/>
      <c r="E82" s="63"/>
      <c r="F82" s="64"/>
      <c r="G82" s="33" t="e">
        <f t="shared" si="31"/>
        <v>#DIV/0!</v>
      </c>
      <c r="H82" s="36" t="e">
        <f t="shared" si="32"/>
        <v>#DIV/0!</v>
      </c>
      <c r="I82" s="95"/>
      <c r="J82" s="95"/>
      <c r="K82" s="7"/>
    </row>
    <row r="83" spans="1:11" s="1" customFormat="1" ht="14.1" customHeight="1" thickBot="1" x14ac:dyDescent="0.3">
      <c r="A83" s="9"/>
      <c r="B83" s="9"/>
      <c r="C83" s="53"/>
      <c r="D83" s="63"/>
      <c r="E83" s="63"/>
      <c r="F83" s="64"/>
      <c r="G83" s="33"/>
      <c r="H83" s="36"/>
      <c r="I83" s="95"/>
      <c r="J83" s="95"/>
      <c r="K83" s="7"/>
    </row>
    <row r="84" spans="1:11" s="1" customFormat="1" ht="14.1" customHeight="1" x14ac:dyDescent="0.25">
      <c r="A84" s="82"/>
      <c r="B84" s="22" t="s">
        <v>143</v>
      </c>
      <c r="C84" s="101"/>
      <c r="D84" s="101">
        <f>SUM(D85:D89)</f>
        <v>32000</v>
      </c>
      <c r="E84" s="101">
        <v>0</v>
      </c>
      <c r="F84" s="101">
        <f>SUM(F85:F91)</f>
        <v>0</v>
      </c>
      <c r="G84" s="33" t="e">
        <f t="shared" ref="G84" si="33">(F84/C84)*100</f>
        <v>#DIV/0!</v>
      </c>
      <c r="H84" s="36" t="e">
        <f t="shared" ref="H84" si="34">(F84/E84)*100</f>
        <v>#DIV/0!</v>
      </c>
      <c r="I84" s="95"/>
      <c r="J84" s="95"/>
      <c r="K84" s="7"/>
    </row>
    <row r="85" spans="1:11" s="1" customFormat="1" ht="14.1" customHeight="1" x14ac:dyDescent="0.25">
      <c r="A85" s="5">
        <v>321</v>
      </c>
      <c r="B85" s="6" t="s">
        <v>109</v>
      </c>
      <c r="C85" s="64">
        <v>19505.72</v>
      </c>
      <c r="D85" s="63">
        <v>10200</v>
      </c>
      <c r="E85" s="63">
        <v>0</v>
      </c>
      <c r="F85" s="64">
        <v>0</v>
      </c>
      <c r="G85" s="33">
        <f t="shared" ref="G85" si="35">(F85/C85)*100</f>
        <v>0</v>
      </c>
      <c r="H85" s="36" t="e">
        <f t="shared" ref="H85" si="36">(F85/E85)*100</f>
        <v>#DIV/0!</v>
      </c>
      <c r="I85" s="95"/>
      <c r="J85" s="95"/>
      <c r="K85" s="7"/>
    </row>
    <row r="86" spans="1:11" s="1" customFormat="1" ht="14.1" customHeight="1" x14ac:dyDescent="0.25">
      <c r="A86" s="8">
        <v>322</v>
      </c>
      <c r="B86" s="9" t="s">
        <v>110</v>
      </c>
      <c r="C86" s="53"/>
      <c r="D86" s="63"/>
      <c r="E86" s="63"/>
      <c r="F86" s="64"/>
      <c r="G86" s="33"/>
      <c r="H86" s="36"/>
      <c r="I86" s="95"/>
      <c r="J86" s="95"/>
      <c r="K86" s="7"/>
    </row>
    <row r="87" spans="1:11" s="1" customFormat="1" ht="14.1" customHeight="1" x14ac:dyDescent="0.25">
      <c r="A87" s="8">
        <v>323</v>
      </c>
      <c r="B87" s="9" t="s">
        <v>111</v>
      </c>
      <c r="C87" s="53">
        <v>0</v>
      </c>
      <c r="D87" s="63">
        <v>1600</v>
      </c>
      <c r="E87" s="63">
        <v>0</v>
      </c>
      <c r="F87" s="64">
        <v>0</v>
      </c>
      <c r="G87" s="33" t="e">
        <f t="shared" ref="G87:G89" si="37">(F87/C87)*100</f>
        <v>#DIV/0!</v>
      </c>
      <c r="H87" s="36" t="e">
        <f t="shared" ref="H87:H89" si="38">(F87/E87)*100</f>
        <v>#DIV/0!</v>
      </c>
      <c r="I87" s="95"/>
      <c r="J87" s="95"/>
      <c r="K87" s="7"/>
    </row>
    <row r="88" spans="1:11" s="1" customFormat="1" ht="14.1" customHeight="1" x14ac:dyDescent="0.25">
      <c r="A88" s="8">
        <v>324</v>
      </c>
      <c r="B88" s="9" t="s">
        <v>137</v>
      </c>
      <c r="C88" s="53">
        <v>9233.7900000000009</v>
      </c>
      <c r="D88" s="63">
        <v>20200</v>
      </c>
      <c r="E88" s="63">
        <v>0</v>
      </c>
      <c r="F88" s="64">
        <v>0</v>
      </c>
      <c r="G88" s="33">
        <f t="shared" si="37"/>
        <v>0</v>
      </c>
      <c r="H88" s="36" t="e">
        <f t="shared" si="38"/>
        <v>#DIV/0!</v>
      </c>
      <c r="I88" s="95"/>
      <c r="J88" s="95"/>
      <c r="K88" s="7"/>
    </row>
    <row r="89" spans="1:11" s="1" customFormat="1" ht="14.1" customHeight="1" x14ac:dyDescent="0.25">
      <c r="A89" s="8">
        <v>329</v>
      </c>
      <c r="B89" s="9" t="s">
        <v>112</v>
      </c>
      <c r="C89" s="53"/>
      <c r="D89" s="63"/>
      <c r="E89" s="63"/>
      <c r="F89" s="64"/>
      <c r="G89" s="33" t="e">
        <f t="shared" si="37"/>
        <v>#DIV/0!</v>
      </c>
      <c r="H89" s="36" t="e">
        <f t="shared" si="38"/>
        <v>#DIV/0!</v>
      </c>
      <c r="I89" s="95"/>
      <c r="J89" s="95"/>
      <c r="K89" s="7"/>
    </row>
    <row r="90" spans="1:11" s="1" customFormat="1" ht="14.1" customHeight="1" thickBot="1" x14ac:dyDescent="0.3">
      <c r="A90" s="8"/>
      <c r="B90" s="9"/>
      <c r="C90" s="53"/>
      <c r="D90" s="63"/>
      <c r="E90" s="63"/>
      <c r="F90" s="64"/>
      <c r="G90" s="33"/>
      <c r="H90" s="36"/>
      <c r="I90" s="95"/>
      <c r="J90" s="95"/>
      <c r="K90" s="7"/>
    </row>
    <row r="91" spans="1:11" s="1" customFormat="1" ht="14.1" customHeight="1" x14ac:dyDescent="0.25">
      <c r="A91" s="8"/>
      <c r="B91" s="22" t="s">
        <v>113</v>
      </c>
      <c r="C91" s="53"/>
      <c r="D91" s="63"/>
      <c r="E91" s="63"/>
      <c r="F91" s="64"/>
      <c r="G91" s="33"/>
      <c r="H91" s="36"/>
      <c r="I91" s="95"/>
      <c r="J91" s="95"/>
      <c r="K91" s="7"/>
    </row>
    <row r="92" spans="1:11" s="1" customFormat="1" ht="14.1" customHeight="1" x14ac:dyDescent="0.25">
      <c r="A92" s="20">
        <v>422</v>
      </c>
      <c r="B92" s="11" t="s">
        <v>83</v>
      </c>
      <c r="C92" s="86">
        <v>5654</v>
      </c>
      <c r="D92" s="86">
        <v>8362</v>
      </c>
      <c r="E92" s="86">
        <v>24720</v>
      </c>
      <c r="F92" s="86">
        <f>SUM(F93:F94)</f>
        <v>0</v>
      </c>
      <c r="G92" s="33">
        <f t="shared" ref="G92:G93" si="39">(F92/C92)*100</f>
        <v>0</v>
      </c>
      <c r="H92" s="36">
        <f t="shared" ref="H92:H93" si="40">(F92/E92)*100</f>
        <v>0</v>
      </c>
      <c r="I92" s="95"/>
      <c r="J92" s="95"/>
      <c r="K92" s="7"/>
    </row>
    <row r="93" spans="1:11" s="1" customFormat="1" ht="14.1" customHeight="1" x14ac:dyDescent="0.25">
      <c r="A93" s="8">
        <v>422</v>
      </c>
      <c r="B93" s="92" t="s">
        <v>114</v>
      </c>
      <c r="C93" s="64">
        <v>5654</v>
      </c>
      <c r="D93" s="63">
        <v>8362</v>
      </c>
      <c r="E93" s="63">
        <v>24720</v>
      </c>
      <c r="F93" s="64">
        <v>0</v>
      </c>
      <c r="G93" s="33">
        <f t="shared" si="39"/>
        <v>0</v>
      </c>
      <c r="H93" s="36">
        <f t="shared" si="40"/>
        <v>0</v>
      </c>
      <c r="I93" s="95"/>
      <c r="J93" s="95"/>
      <c r="K93" s="7"/>
    </row>
    <row r="94" spans="1:11" s="1" customFormat="1" ht="14.1" customHeight="1" x14ac:dyDescent="0.25">
      <c r="A94" s="8"/>
      <c r="B94" s="9"/>
      <c r="C94" s="53"/>
      <c r="D94" s="63"/>
      <c r="E94" s="63"/>
      <c r="F94" s="64"/>
      <c r="G94" s="33"/>
      <c r="H94" s="36"/>
      <c r="I94" s="95"/>
      <c r="J94" s="95"/>
      <c r="K94" s="7"/>
    </row>
    <row r="95" spans="1:11" ht="14.1" customHeight="1" x14ac:dyDescent="0.25">
      <c r="A95" s="9"/>
      <c r="B95" s="10" t="s">
        <v>36</v>
      </c>
      <c r="C95" s="55"/>
      <c r="D95" s="55"/>
      <c r="E95" s="55"/>
      <c r="F95" s="56"/>
      <c r="G95" s="33" t="e">
        <f t="shared" ref="G95" si="41">(F95/C95)*100</f>
        <v>#DIV/0!</v>
      </c>
      <c r="H95" s="36" t="e">
        <f t="shared" ref="H95" si="42">(F95/E95)*100</f>
        <v>#DIV/0!</v>
      </c>
      <c r="I95" s="94"/>
      <c r="J95" s="94"/>
      <c r="K95" s="7"/>
    </row>
    <row r="96" spans="1:11" ht="14.1" customHeight="1" x14ac:dyDescent="0.25">
      <c r="A96" s="8">
        <v>312</v>
      </c>
      <c r="B96" s="12" t="s">
        <v>37</v>
      </c>
      <c r="C96" s="63"/>
      <c r="D96" s="63"/>
      <c r="E96" s="57"/>
      <c r="F96" s="64"/>
      <c r="G96" s="33" t="e">
        <f t="shared" ref="G96:G113" si="43">(F96/C96)*100</f>
        <v>#DIV/0!</v>
      </c>
      <c r="H96" s="36" t="e">
        <f t="shared" ref="H96:H113" si="44">(F96/E96)*100</f>
        <v>#DIV/0!</v>
      </c>
      <c r="I96" s="74"/>
      <c r="J96" s="74"/>
      <c r="K96" s="7"/>
    </row>
    <row r="97" spans="1:11" ht="14.1" customHeight="1" x14ac:dyDescent="0.25">
      <c r="A97" s="8">
        <v>321</v>
      </c>
      <c r="B97" s="9" t="s">
        <v>11</v>
      </c>
      <c r="C97" s="53"/>
      <c r="D97" s="63"/>
      <c r="E97" s="63"/>
      <c r="F97" s="64"/>
      <c r="G97" s="33" t="e">
        <f t="shared" si="43"/>
        <v>#DIV/0!</v>
      </c>
      <c r="H97" s="36" t="e">
        <f t="shared" si="44"/>
        <v>#DIV/0!</v>
      </c>
      <c r="I97" s="74"/>
      <c r="J97" s="74"/>
      <c r="K97" s="7"/>
    </row>
    <row r="98" spans="1:11" s="1" customFormat="1" ht="14.1" customHeight="1" x14ac:dyDescent="0.25">
      <c r="A98" s="8">
        <v>322</v>
      </c>
      <c r="B98" s="9" t="s">
        <v>12</v>
      </c>
      <c r="C98" s="53"/>
      <c r="D98" s="63"/>
      <c r="E98" s="63"/>
      <c r="F98" s="64"/>
      <c r="G98" s="33"/>
      <c r="H98" s="36"/>
      <c r="I98" s="74"/>
      <c r="J98" s="74"/>
      <c r="K98" s="7"/>
    </row>
    <row r="99" spans="1:11" s="1" customFormat="1" ht="14.1" customHeight="1" x14ac:dyDescent="0.25">
      <c r="A99" s="8">
        <v>329</v>
      </c>
      <c r="B99" s="9" t="s">
        <v>86</v>
      </c>
      <c r="C99" s="53"/>
      <c r="D99" s="53"/>
      <c r="E99" s="53"/>
      <c r="F99" s="53"/>
      <c r="G99" s="33" t="e">
        <f t="shared" ref="G99" si="45">(F99/C99)*100</f>
        <v>#DIV/0!</v>
      </c>
      <c r="H99" s="36" t="e">
        <f t="shared" ref="H99" si="46">(F99/E99)*100</f>
        <v>#DIV/0!</v>
      </c>
      <c r="I99" s="75"/>
      <c r="J99" s="75"/>
      <c r="K99" s="7"/>
    </row>
    <row r="100" spans="1:11" s="1" customFormat="1" ht="14.1" customHeight="1" x14ac:dyDescent="0.25">
      <c r="A100" s="8"/>
      <c r="B100" s="9"/>
      <c r="C100" s="53"/>
      <c r="D100" s="59"/>
      <c r="E100" s="59"/>
      <c r="F100" s="62"/>
      <c r="G100" s="33"/>
      <c r="H100" s="36"/>
      <c r="I100" s="75"/>
      <c r="J100" s="75"/>
      <c r="K100" s="7"/>
    </row>
    <row r="101" spans="1:11" s="1" customFormat="1" ht="14.1" customHeight="1" x14ac:dyDescent="0.25">
      <c r="A101" s="8"/>
      <c r="B101" s="10" t="s">
        <v>87</v>
      </c>
      <c r="C101" s="86">
        <f>SUM(C102:C111)</f>
        <v>370915.73</v>
      </c>
      <c r="D101" s="86">
        <f>SUM(D102:D111)</f>
        <v>848253</v>
      </c>
      <c r="E101" s="86">
        <f>SUM(E102:E111)</f>
        <v>848253</v>
      </c>
      <c r="F101" s="86">
        <f>SUM(F102:F111)</f>
        <v>415687.54</v>
      </c>
      <c r="G101" s="33">
        <f t="shared" ref="G101" si="47">(F101/C101)*100</f>
        <v>112.0706150693582</v>
      </c>
      <c r="H101" s="36">
        <f t="shared" ref="H101" si="48">(F101/E101)*100</f>
        <v>49.005136439246307</v>
      </c>
      <c r="I101" s="75"/>
      <c r="J101" s="75"/>
      <c r="K101" s="7"/>
    </row>
    <row r="102" spans="1:11" s="1" customFormat="1" ht="14.1" customHeight="1" x14ac:dyDescent="0.25">
      <c r="A102" s="8">
        <v>311</v>
      </c>
      <c r="B102" s="9" t="s">
        <v>88</v>
      </c>
      <c r="C102" s="96">
        <v>309546.31</v>
      </c>
      <c r="D102" s="53">
        <v>700000</v>
      </c>
      <c r="E102" s="53">
        <v>700000</v>
      </c>
      <c r="F102" s="96">
        <v>342802.24</v>
      </c>
      <c r="G102" s="33">
        <f t="shared" ref="G102:G111" si="49">(F102/C102)*100</f>
        <v>110.74344255630118</v>
      </c>
      <c r="H102" s="102">
        <f t="shared" ref="H102:H111" si="50">(F102/E102)*100</f>
        <v>48.97174857142857</v>
      </c>
      <c r="I102" s="103"/>
      <c r="J102" s="75"/>
      <c r="K102" s="7"/>
    </row>
    <row r="103" spans="1:11" s="1" customFormat="1" ht="14.1" customHeight="1" x14ac:dyDescent="0.25">
      <c r="A103" s="8">
        <v>311</v>
      </c>
      <c r="B103" s="9" t="s">
        <v>102</v>
      </c>
      <c r="C103" s="96"/>
      <c r="D103" s="53"/>
      <c r="E103" s="53"/>
      <c r="F103" s="96"/>
      <c r="G103" s="33" t="e">
        <f t="shared" si="49"/>
        <v>#DIV/0!</v>
      </c>
      <c r="H103" s="102" t="e">
        <f t="shared" si="50"/>
        <v>#DIV/0!</v>
      </c>
      <c r="I103" s="103"/>
      <c r="J103" s="75"/>
      <c r="K103" s="7"/>
    </row>
    <row r="104" spans="1:11" s="1" customFormat="1" ht="14.1" customHeight="1" x14ac:dyDescent="0.25">
      <c r="A104" s="8">
        <v>312</v>
      </c>
      <c r="B104" s="9" t="s">
        <v>138</v>
      </c>
      <c r="C104" s="96">
        <v>0</v>
      </c>
      <c r="D104" s="53">
        <v>2000</v>
      </c>
      <c r="E104" s="53">
        <v>2000</v>
      </c>
      <c r="F104" s="96">
        <v>0</v>
      </c>
      <c r="G104" s="33"/>
      <c r="H104" s="102"/>
      <c r="I104" s="103"/>
      <c r="J104" s="75"/>
      <c r="K104" s="7"/>
    </row>
    <row r="105" spans="1:11" s="1" customFormat="1" ht="14.1" customHeight="1" x14ac:dyDescent="0.25">
      <c r="A105" s="8">
        <v>3121</v>
      </c>
      <c r="B105" s="9" t="s">
        <v>91</v>
      </c>
      <c r="C105" s="96">
        <v>8404.52</v>
      </c>
      <c r="D105" s="53">
        <v>39926</v>
      </c>
      <c r="E105" s="53">
        <v>40926</v>
      </c>
      <c r="F105" s="96">
        <v>14512.76</v>
      </c>
      <c r="G105" s="33">
        <f t="shared" si="49"/>
        <v>172.67803515251316</v>
      </c>
      <c r="H105" s="102">
        <f t="shared" si="50"/>
        <v>35.460978351170411</v>
      </c>
      <c r="I105" s="103"/>
      <c r="J105" s="75"/>
      <c r="K105" s="7"/>
    </row>
    <row r="106" spans="1:11" s="1" customFormat="1" ht="14.1" customHeight="1" x14ac:dyDescent="0.25">
      <c r="A106" s="8">
        <v>3132</v>
      </c>
      <c r="B106" s="9" t="s">
        <v>89</v>
      </c>
      <c r="C106" s="96">
        <v>51116.06</v>
      </c>
      <c r="D106" s="53">
        <v>100000</v>
      </c>
      <c r="E106" s="53">
        <v>100000</v>
      </c>
      <c r="F106" s="96">
        <v>56723.69</v>
      </c>
      <c r="G106" s="33">
        <f t="shared" si="49"/>
        <v>110.97038778027886</v>
      </c>
      <c r="H106" s="102">
        <f t="shared" si="50"/>
        <v>56.723690000000005</v>
      </c>
      <c r="I106" s="103"/>
      <c r="J106" s="75"/>
      <c r="K106" s="7"/>
    </row>
    <row r="107" spans="1:11" s="1" customFormat="1" ht="14.1" customHeight="1" x14ac:dyDescent="0.25">
      <c r="A107" s="8">
        <v>31322</v>
      </c>
      <c r="B107" s="9" t="s">
        <v>93</v>
      </c>
      <c r="C107" s="96"/>
      <c r="D107" s="53"/>
      <c r="E107" s="53"/>
      <c r="F107" s="96"/>
      <c r="G107" s="33" t="e">
        <f t="shared" si="49"/>
        <v>#DIV/0!</v>
      </c>
      <c r="H107" s="102" t="e">
        <f t="shared" si="50"/>
        <v>#DIV/0!</v>
      </c>
      <c r="I107" s="103"/>
      <c r="J107" s="75"/>
      <c r="K107" s="7"/>
    </row>
    <row r="108" spans="1:11" s="1" customFormat="1" ht="14.1" customHeight="1" x14ac:dyDescent="0.25">
      <c r="A108" s="8">
        <v>3133</v>
      </c>
      <c r="B108" s="9" t="s">
        <v>92</v>
      </c>
      <c r="C108" s="96"/>
      <c r="D108" s="53"/>
      <c r="E108" s="53"/>
      <c r="F108" s="96"/>
      <c r="G108" s="33" t="e">
        <f t="shared" si="49"/>
        <v>#DIV/0!</v>
      </c>
      <c r="H108" s="102" t="e">
        <f t="shared" si="50"/>
        <v>#DIV/0!</v>
      </c>
      <c r="I108" s="103"/>
      <c r="J108" s="75"/>
      <c r="K108" s="7"/>
    </row>
    <row r="109" spans="1:11" s="1" customFormat="1" ht="14.1" customHeight="1" x14ac:dyDescent="0.25">
      <c r="A109" s="8">
        <v>32119</v>
      </c>
      <c r="B109" s="9" t="s">
        <v>94</v>
      </c>
      <c r="C109" s="96"/>
      <c r="D109" s="53"/>
      <c r="E109" s="53"/>
      <c r="F109" s="96"/>
      <c r="G109" s="33" t="e">
        <f t="shared" si="49"/>
        <v>#DIV/0!</v>
      </c>
      <c r="H109" s="36" t="e">
        <f t="shared" si="50"/>
        <v>#DIV/0!</v>
      </c>
      <c r="I109" s="75"/>
      <c r="J109" s="75"/>
      <c r="K109" s="7"/>
    </row>
    <row r="110" spans="1:11" s="1" customFormat="1" ht="14.1" customHeight="1" x14ac:dyDescent="0.25">
      <c r="A110" s="8">
        <v>3237</v>
      </c>
      <c r="B110" s="9" t="s">
        <v>42</v>
      </c>
      <c r="C110" s="53">
        <v>491.74</v>
      </c>
      <c r="D110" s="53">
        <v>1327</v>
      </c>
      <c r="E110" s="53">
        <v>1327</v>
      </c>
      <c r="F110" s="53"/>
      <c r="G110" s="33">
        <f t="shared" si="49"/>
        <v>0</v>
      </c>
      <c r="H110" s="36">
        <f t="shared" si="50"/>
        <v>0</v>
      </c>
      <c r="I110" s="75"/>
      <c r="J110" s="75"/>
      <c r="K110" s="7"/>
    </row>
    <row r="111" spans="1:11" s="1" customFormat="1" ht="14.1" customHeight="1" x14ac:dyDescent="0.25">
      <c r="A111" s="8">
        <v>3295</v>
      </c>
      <c r="B111" s="9" t="s">
        <v>90</v>
      </c>
      <c r="C111" s="53">
        <v>1357.1</v>
      </c>
      <c r="D111" s="53">
        <v>5000</v>
      </c>
      <c r="E111" s="53">
        <v>4000</v>
      </c>
      <c r="F111" s="53">
        <v>1648.85</v>
      </c>
      <c r="G111" s="33">
        <f t="shared" si="49"/>
        <v>121.49804730675706</v>
      </c>
      <c r="H111" s="36">
        <f t="shared" si="50"/>
        <v>41.221249999999998</v>
      </c>
      <c r="I111" s="75"/>
      <c r="J111" s="75"/>
      <c r="K111" s="7"/>
    </row>
    <row r="112" spans="1:11" s="1" customFormat="1" ht="14.1" customHeight="1" x14ac:dyDescent="0.25">
      <c r="A112" s="8"/>
      <c r="B112" s="9"/>
      <c r="C112" s="62"/>
      <c r="D112" s="59"/>
      <c r="E112" s="59"/>
      <c r="F112" s="62"/>
      <c r="G112" s="33"/>
      <c r="H112" s="36"/>
      <c r="I112" s="75"/>
      <c r="J112" s="75"/>
      <c r="K112" s="7"/>
    </row>
    <row r="113" spans="1:11" s="1" customFormat="1" ht="14.1" customHeight="1" x14ac:dyDescent="0.25">
      <c r="A113" s="11" t="s">
        <v>117</v>
      </c>
      <c r="B113" s="13" t="s">
        <v>10</v>
      </c>
      <c r="C113" s="66">
        <f>C19+C21+C85+C88+C92+C101</f>
        <v>442657.57999999996</v>
      </c>
      <c r="D113" s="66">
        <f>D10+D16+D21+D69+D84+D92+D101</f>
        <v>987487</v>
      </c>
      <c r="E113" s="66">
        <f>E19+E21+E62+E69+E76+E92+E101</f>
        <v>981088</v>
      </c>
      <c r="F113" s="66">
        <f>F19+F21+F62+F84+F92+F101</f>
        <v>466616.26999999996</v>
      </c>
      <c r="G113" s="68">
        <f t="shared" si="43"/>
        <v>105.41246577094647</v>
      </c>
      <c r="H113" s="69">
        <f t="shared" si="44"/>
        <v>47.56110257183861</v>
      </c>
      <c r="I113" s="16"/>
      <c r="J113" s="16"/>
      <c r="K113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topLeftCell="A64" workbookViewId="0">
      <selection activeCell="E79" sqref="E79"/>
    </sheetView>
  </sheetViews>
  <sheetFormatPr defaultRowHeight="15" x14ac:dyDescent="0.25"/>
  <cols>
    <col min="1" max="1" width="10" bestFit="1" customWidth="1"/>
    <col min="2" max="2" width="34.5703125" customWidth="1"/>
    <col min="3" max="3" width="16.85546875" customWidth="1"/>
    <col min="4" max="4" width="16" customWidth="1"/>
    <col min="5" max="5" width="15.85546875" customWidth="1"/>
    <col min="6" max="6" width="15.5703125" customWidth="1"/>
    <col min="7" max="8" width="9.7109375" customWidth="1"/>
    <col min="9" max="9" width="14.28515625" bestFit="1" customWidth="1"/>
  </cols>
  <sheetData>
    <row r="1" spans="1:8" ht="18.75" x14ac:dyDescent="0.3">
      <c r="A1" s="2" t="s">
        <v>134</v>
      </c>
      <c r="B1" s="2"/>
    </row>
    <row r="2" spans="1:8" ht="18.75" x14ac:dyDescent="0.3">
      <c r="A2" s="2" t="s">
        <v>0</v>
      </c>
      <c r="B2" s="2"/>
    </row>
    <row r="3" spans="1:8" ht="18.75" x14ac:dyDescent="0.3">
      <c r="A3" s="67" t="s">
        <v>157</v>
      </c>
    </row>
    <row r="6" spans="1:8" ht="32.25" thickBot="1" x14ac:dyDescent="0.3">
      <c r="A6" s="47"/>
      <c r="B6" s="45" t="s">
        <v>38</v>
      </c>
      <c r="C6" s="45" t="s">
        <v>119</v>
      </c>
      <c r="D6" s="45" t="s">
        <v>122</v>
      </c>
      <c r="E6" s="39" t="s">
        <v>123</v>
      </c>
      <c r="F6" s="46" t="s">
        <v>124</v>
      </c>
      <c r="G6" s="39" t="s">
        <v>27</v>
      </c>
      <c r="H6" s="39" t="s">
        <v>26</v>
      </c>
    </row>
    <row r="7" spans="1:8" s="1" customFormat="1" ht="16.5" thickBot="1" x14ac:dyDescent="0.3">
      <c r="A7" s="40"/>
      <c r="B7" s="41">
        <v>1</v>
      </c>
      <c r="C7" s="42">
        <v>2</v>
      </c>
      <c r="D7" s="42">
        <v>3</v>
      </c>
      <c r="E7" s="43">
        <v>4</v>
      </c>
      <c r="F7" s="44">
        <v>5</v>
      </c>
      <c r="G7" s="43">
        <v>6</v>
      </c>
      <c r="H7" s="43">
        <v>7</v>
      </c>
    </row>
    <row r="8" spans="1:8" s="1" customFormat="1" ht="18.75" x14ac:dyDescent="0.3">
      <c r="A8" s="48" t="s">
        <v>104</v>
      </c>
      <c r="B8" s="28" t="s">
        <v>80</v>
      </c>
      <c r="C8" s="37">
        <f>SUM(C9+C11+C14+C17+C20+C23+C32+C38+C41+C48+C51)</f>
        <v>416158.27</v>
      </c>
      <c r="D8" s="37">
        <f>SUM(D9+D11+D14+D17+D20+D23+D32+D38+D41+D48+D51)</f>
        <v>982487</v>
      </c>
      <c r="E8" s="37">
        <f>SUM(E9+E11+E14+E17+E20+E23+E32+E38+E41+E48+E51)</f>
        <v>976088</v>
      </c>
      <c r="F8" s="37">
        <f>SUM(F9+F11+F14+F17+F20+F23+F32+F38+F41+F48+F51)</f>
        <v>458292.57</v>
      </c>
      <c r="G8" s="38">
        <f>(F8/C8)*100</f>
        <v>110.12458553328761</v>
      </c>
      <c r="H8" s="38">
        <f>(F8/E8)*100</f>
        <v>46.951972568047147</v>
      </c>
    </row>
    <row r="9" spans="1:8" s="1" customFormat="1" x14ac:dyDescent="0.25">
      <c r="A9" s="17">
        <v>63</v>
      </c>
      <c r="B9" s="29" t="s">
        <v>46</v>
      </c>
      <c r="C9" s="97">
        <f>SUM(C10:C10)</f>
        <v>895.88</v>
      </c>
      <c r="D9" s="97">
        <f>SUM(D10:D10)</f>
        <v>1327</v>
      </c>
      <c r="E9" s="97">
        <f>SUM(E10:E10)</f>
        <v>2211</v>
      </c>
      <c r="F9" s="97">
        <f>SUM(F10:F10)</f>
        <v>-883.08</v>
      </c>
      <c r="G9" s="32">
        <f>(F9/C9)*100</f>
        <v>-98.571237219270444</v>
      </c>
      <c r="H9" s="32">
        <f>(F9/E9)*100</f>
        <v>-39.940298507462693</v>
      </c>
    </row>
    <row r="10" spans="1:8" x14ac:dyDescent="0.25">
      <c r="A10" s="26">
        <v>63612001</v>
      </c>
      <c r="B10" s="26" t="s">
        <v>147</v>
      </c>
      <c r="C10" s="18">
        <v>895.88</v>
      </c>
      <c r="D10" s="18">
        <v>1327</v>
      </c>
      <c r="E10" s="18">
        <v>2211</v>
      </c>
      <c r="F10" s="18">
        <v>-883.08</v>
      </c>
      <c r="G10" s="32">
        <f t="shared" ref="G10:G69" si="0">(F10/C10)*100</f>
        <v>-98.571237219270444</v>
      </c>
      <c r="H10" s="32">
        <f>(F10/E10)*100</f>
        <v>-39.940298507462693</v>
      </c>
    </row>
    <row r="11" spans="1:8" s="1" customFormat="1" x14ac:dyDescent="0.25">
      <c r="A11" s="17">
        <v>63</v>
      </c>
      <c r="B11" s="29" t="s">
        <v>48</v>
      </c>
      <c r="C11" s="97">
        <f>SUM(C12)</f>
        <v>0</v>
      </c>
      <c r="D11" s="97">
        <f>SUM(D12)</f>
        <v>1328</v>
      </c>
      <c r="E11" s="97">
        <f>SUM(E12)</f>
        <v>1328</v>
      </c>
      <c r="F11" s="97">
        <f>SUM(F12)</f>
        <v>0</v>
      </c>
      <c r="G11" s="31" t="e">
        <f t="shared" ref="G11:G12" si="1">(F11/C11)*100</f>
        <v>#DIV/0!</v>
      </c>
      <c r="H11" s="31">
        <f t="shared" ref="H11" si="2">(F12/E12)*100</f>
        <v>0</v>
      </c>
    </row>
    <row r="12" spans="1:8" s="1" customFormat="1" x14ac:dyDescent="0.25">
      <c r="A12" s="26">
        <v>6362202</v>
      </c>
      <c r="B12" s="26" t="s">
        <v>49</v>
      </c>
      <c r="C12" s="18">
        <v>0</v>
      </c>
      <c r="D12" s="18">
        <v>1328</v>
      </c>
      <c r="E12" s="18">
        <v>1328</v>
      </c>
      <c r="F12" s="18">
        <v>0</v>
      </c>
      <c r="G12" s="32" t="e">
        <f t="shared" si="1"/>
        <v>#DIV/0!</v>
      </c>
      <c r="H12" s="32">
        <f>(F12/E12)*100</f>
        <v>0</v>
      </c>
    </row>
    <row r="13" spans="1:8" s="1" customFormat="1" x14ac:dyDescent="0.25">
      <c r="A13" s="26"/>
      <c r="B13" s="26"/>
      <c r="C13" s="18"/>
      <c r="D13" s="18"/>
      <c r="E13" s="18"/>
      <c r="F13" s="18"/>
      <c r="G13" s="32"/>
      <c r="H13" s="32"/>
    </row>
    <row r="14" spans="1:8" s="1" customFormat="1" x14ac:dyDescent="0.25">
      <c r="A14" s="17">
        <v>63</v>
      </c>
      <c r="B14" s="29" t="s">
        <v>100</v>
      </c>
      <c r="C14" s="97">
        <f>SUM(C15)</f>
        <v>0</v>
      </c>
      <c r="D14" s="97">
        <f>SUM(D15)</f>
        <v>32000</v>
      </c>
      <c r="E14" s="97">
        <f>SUM(E15)</f>
        <v>8000</v>
      </c>
      <c r="F14" s="97">
        <f>SUM(F15)</f>
        <v>0</v>
      </c>
      <c r="G14" s="38" t="e">
        <f>(F14/C14)*100</f>
        <v>#DIV/0!</v>
      </c>
      <c r="H14" s="31">
        <f t="shared" ref="H14" si="3">(F15/E15)*100</f>
        <v>0</v>
      </c>
    </row>
    <row r="15" spans="1:8" s="1" customFormat="1" x14ac:dyDescent="0.25">
      <c r="A15" s="26">
        <v>6381102</v>
      </c>
      <c r="B15" s="26" t="s">
        <v>101</v>
      </c>
      <c r="C15" s="18">
        <v>0</v>
      </c>
      <c r="D15" s="18">
        <v>32000</v>
      </c>
      <c r="E15" s="18">
        <v>8000</v>
      </c>
      <c r="F15" s="18">
        <v>0</v>
      </c>
      <c r="G15" s="32" t="e">
        <f t="shared" ref="G15" si="4">(F15/C15)*100</f>
        <v>#DIV/0!</v>
      </c>
      <c r="H15" s="32">
        <f>(F15/E15)*100</f>
        <v>0</v>
      </c>
    </row>
    <row r="16" spans="1:8" s="1" customFormat="1" x14ac:dyDescent="0.25">
      <c r="A16" s="26"/>
      <c r="B16" s="26"/>
      <c r="C16" s="18"/>
      <c r="D16" s="18"/>
      <c r="E16" s="18"/>
      <c r="F16" s="18"/>
      <c r="G16" s="32"/>
      <c r="H16" s="32"/>
    </row>
    <row r="17" spans="1:8" s="1" customFormat="1" x14ac:dyDescent="0.25">
      <c r="A17" s="17">
        <v>63</v>
      </c>
      <c r="B17" s="29" t="s">
        <v>50</v>
      </c>
      <c r="C17" s="97">
        <f>SUM(C18)</f>
        <v>0</v>
      </c>
      <c r="D17" s="97">
        <f>SUM(D18)</f>
        <v>0</v>
      </c>
      <c r="E17" s="97">
        <f>SUM(E18)</f>
        <v>0</v>
      </c>
      <c r="F17" s="97">
        <f>SUM(F18)</f>
        <v>0</v>
      </c>
      <c r="G17" s="31" t="e">
        <f t="shared" ref="G17:G18" si="5">(F17/C17)*100</f>
        <v>#DIV/0!</v>
      </c>
      <c r="H17" s="31" t="e">
        <f t="shared" ref="H17" si="6">(F18/E18)*100</f>
        <v>#DIV/0!</v>
      </c>
    </row>
    <row r="18" spans="1:8" s="1" customFormat="1" x14ac:dyDescent="0.25">
      <c r="A18" s="26">
        <v>6393102</v>
      </c>
      <c r="B18" s="26" t="s">
        <v>51</v>
      </c>
      <c r="C18" s="18"/>
      <c r="D18" s="18"/>
      <c r="E18" s="18"/>
      <c r="F18" s="18"/>
      <c r="G18" s="32" t="e">
        <f t="shared" si="5"/>
        <v>#DIV/0!</v>
      </c>
      <c r="H18" s="32" t="e">
        <f t="shared" ref="H18" si="7">(F18/E18)*100</f>
        <v>#DIV/0!</v>
      </c>
    </row>
    <row r="19" spans="1:8" s="1" customFormat="1" x14ac:dyDescent="0.25">
      <c r="A19" s="26"/>
      <c r="B19" s="26"/>
      <c r="C19" s="18"/>
      <c r="D19" s="18"/>
      <c r="E19" s="18"/>
      <c r="F19" s="18"/>
      <c r="G19" s="31"/>
      <c r="H19" s="31"/>
    </row>
    <row r="20" spans="1:8" x14ac:dyDescent="0.25">
      <c r="A20" s="17">
        <v>65</v>
      </c>
      <c r="B20" s="29" t="s">
        <v>63</v>
      </c>
      <c r="C20" s="97">
        <f>SUM(C21)</f>
        <v>553.15</v>
      </c>
      <c r="D20" s="97">
        <f>SUM(D21)</f>
        <v>4265</v>
      </c>
      <c r="E20" s="97">
        <f>SUM(E21)</f>
        <v>4265</v>
      </c>
      <c r="F20" s="97">
        <f>SUM(F21)</f>
        <v>13.27</v>
      </c>
      <c r="G20" s="31">
        <f t="shared" si="0"/>
        <v>2.3989876163789208</v>
      </c>
      <c r="H20" s="31">
        <f t="shared" ref="H20" si="8">(F21/E21)*100</f>
        <v>0.31113716295427901</v>
      </c>
    </row>
    <row r="21" spans="1:8" x14ac:dyDescent="0.25">
      <c r="A21" s="26">
        <v>652</v>
      </c>
      <c r="B21" s="26" t="s">
        <v>28</v>
      </c>
      <c r="C21" s="18">
        <v>553.15</v>
      </c>
      <c r="D21" s="18">
        <v>4265</v>
      </c>
      <c r="E21" s="18">
        <v>4265</v>
      </c>
      <c r="F21" s="18">
        <v>13.27</v>
      </c>
      <c r="G21" s="32">
        <f t="shared" si="0"/>
        <v>2.3989876163789208</v>
      </c>
      <c r="H21" s="32">
        <f>(F21/E21)*100</f>
        <v>0.31113716295427901</v>
      </c>
    </row>
    <row r="22" spans="1:8" s="1" customFormat="1" x14ac:dyDescent="0.25">
      <c r="A22" s="26"/>
      <c r="B22" s="26"/>
      <c r="C22" s="18"/>
      <c r="D22" s="18"/>
      <c r="E22" s="18"/>
      <c r="F22" s="18"/>
      <c r="G22" s="32"/>
      <c r="H22" s="32"/>
    </row>
    <row r="23" spans="1:8" ht="15.75" x14ac:dyDescent="0.25">
      <c r="A23" s="26"/>
      <c r="B23" s="29" t="s">
        <v>62</v>
      </c>
      <c r="C23" s="98">
        <f>SUM(C24+C26+C29)</f>
        <v>2072.15</v>
      </c>
      <c r="D23" s="98">
        <f>SUM(D24+D26+D29)</f>
        <v>4500</v>
      </c>
      <c r="E23" s="99">
        <f>SUM(E24+E26+E29)</f>
        <v>4500</v>
      </c>
      <c r="F23" s="100">
        <f>SUM(F25:F29)</f>
        <v>2780.68</v>
      </c>
      <c r="G23" s="31">
        <f>(F23/C23)*100</f>
        <v>134.19298795936587</v>
      </c>
      <c r="H23" s="31">
        <f t="shared" ref="H23:H30" si="9">(F23/E23)*100</f>
        <v>61.792888888888889</v>
      </c>
    </row>
    <row r="24" spans="1:8" x14ac:dyDescent="0.25">
      <c r="A24" s="17">
        <v>66</v>
      </c>
      <c r="B24" s="29" t="s">
        <v>54</v>
      </c>
      <c r="C24" s="19">
        <f>SUM(C25:C25)</f>
        <v>2072.15</v>
      </c>
      <c r="D24" s="19">
        <f>SUM(D25:D25)</f>
        <v>4500</v>
      </c>
      <c r="E24" s="19">
        <f>SUM(E25:E25)</f>
        <v>4500</v>
      </c>
      <c r="F24" s="19">
        <f>SUM(F25:F25)</f>
        <v>2780.68</v>
      </c>
      <c r="G24" s="32">
        <f>(F24/C24)*100</f>
        <v>134.19298795936587</v>
      </c>
      <c r="H24" s="32">
        <f t="shared" si="9"/>
        <v>61.792888888888889</v>
      </c>
    </row>
    <row r="25" spans="1:8" x14ac:dyDescent="0.25">
      <c r="A25" s="26">
        <v>661</v>
      </c>
      <c r="B25" s="26" t="s">
        <v>142</v>
      </c>
      <c r="C25" s="18">
        <v>2072.15</v>
      </c>
      <c r="D25" s="18">
        <v>4500</v>
      </c>
      <c r="E25" s="18">
        <v>4500</v>
      </c>
      <c r="F25" s="18">
        <v>2780.68</v>
      </c>
      <c r="G25" s="32">
        <f t="shared" si="0"/>
        <v>134.19298795936587</v>
      </c>
      <c r="H25" s="32">
        <f t="shared" si="9"/>
        <v>61.792888888888889</v>
      </c>
    </row>
    <row r="26" spans="1:8" s="1" customFormat="1" x14ac:dyDescent="0.25">
      <c r="A26" s="17">
        <v>63</v>
      </c>
      <c r="B26" s="29" t="s">
        <v>61</v>
      </c>
      <c r="C26" s="19">
        <f>SUM(C27:C28)</f>
        <v>0</v>
      </c>
      <c r="D26" s="19">
        <f>SUM(D27:D28)</f>
        <v>0</v>
      </c>
      <c r="E26" s="19">
        <f>SUM(E27:E28)</f>
        <v>0</v>
      </c>
      <c r="F26" s="19">
        <f>SUM(F27:F28)</f>
        <v>0</v>
      </c>
      <c r="G26" s="32" t="e">
        <f>(F26/C26)*100</f>
        <v>#DIV/0!</v>
      </c>
      <c r="H26" s="32" t="e">
        <f t="shared" si="9"/>
        <v>#DIV/0!</v>
      </c>
    </row>
    <row r="27" spans="1:8" s="1" customFormat="1" x14ac:dyDescent="0.25">
      <c r="A27" s="26">
        <v>63612023</v>
      </c>
      <c r="B27" s="26" t="s">
        <v>41</v>
      </c>
      <c r="C27" s="18"/>
      <c r="D27" s="18"/>
      <c r="E27" s="18"/>
      <c r="F27" s="18"/>
      <c r="G27" s="32" t="e">
        <f t="shared" ref="G27:G28" si="10">(F27/C27)*100</f>
        <v>#DIV/0!</v>
      </c>
      <c r="H27" s="32" t="e">
        <f t="shared" si="9"/>
        <v>#DIV/0!</v>
      </c>
    </row>
    <row r="28" spans="1:8" s="1" customFormat="1" x14ac:dyDescent="0.25">
      <c r="A28" s="26">
        <v>63811023</v>
      </c>
      <c r="B28" s="26" t="s">
        <v>47</v>
      </c>
      <c r="C28" s="18"/>
      <c r="D28" s="18"/>
      <c r="E28" s="18"/>
      <c r="F28" s="18"/>
      <c r="G28" s="32" t="e">
        <f t="shared" si="10"/>
        <v>#DIV/0!</v>
      </c>
      <c r="H28" s="32" t="e">
        <f t="shared" si="9"/>
        <v>#DIV/0!</v>
      </c>
    </row>
    <row r="29" spans="1:8" s="1" customFormat="1" x14ac:dyDescent="0.25">
      <c r="A29" s="17">
        <v>83</v>
      </c>
      <c r="B29" s="29" t="s">
        <v>68</v>
      </c>
      <c r="C29" s="19">
        <f>SUM(C30:C31)</f>
        <v>0</v>
      </c>
      <c r="D29" s="19">
        <f>SUM(D30:D30)</f>
        <v>0</v>
      </c>
      <c r="E29" s="19">
        <f>SUM(E30:E30)</f>
        <v>0</v>
      </c>
      <c r="F29" s="19">
        <f>SUM(F30:F31)</f>
        <v>0</v>
      </c>
      <c r="G29" s="32" t="e">
        <f>(F29/C29)*100</f>
        <v>#DIV/0!</v>
      </c>
      <c r="H29" s="32" t="e">
        <f t="shared" ref="H29" si="11">(F29/E29)*100</f>
        <v>#DIV/0!</v>
      </c>
    </row>
    <row r="30" spans="1:8" x14ac:dyDescent="0.25">
      <c r="A30" s="26">
        <v>8312202</v>
      </c>
      <c r="B30" s="26" t="s">
        <v>67</v>
      </c>
      <c r="C30" s="80">
        <v>0</v>
      </c>
      <c r="D30" s="80"/>
      <c r="E30" s="80"/>
      <c r="F30" s="80"/>
      <c r="G30" s="32" t="e">
        <f t="shared" si="0"/>
        <v>#DIV/0!</v>
      </c>
      <c r="H30" s="32" t="e">
        <f t="shared" si="9"/>
        <v>#DIV/0!</v>
      </c>
    </row>
    <row r="31" spans="1:8" s="1" customFormat="1" x14ac:dyDescent="0.25">
      <c r="A31" s="26"/>
      <c r="B31" s="26"/>
      <c r="C31" s="18"/>
      <c r="D31" s="18"/>
      <c r="E31" s="18"/>
      <c r="F31" s="18"/>
      <c r="G31" s="31"/>
      <c r="H31" s="31"/>
    </row>
    <row r="32" spans="1:8" s="1" customFormat="1" ht="15.75" x14ac:dyDescent="0.25">
      <c r="A32" s="17">
        <v>66</v>
      </c>
      <c r="B32" s="29" t="s">
        <v>53</v>
      </c>
      <c r="C32" s="98">
        <f>SUM(C33:C36)</f>
        <v>5804.1</v>
      </c>
      <c r="D32" s="98">
        <f>SUM(D33:D36)</f>
        <v>8016</v>
      </c>
      <c r="E32" s="99">
        <f>SUM(E33:E36)</f>
        <v>8016</v>
      </c>
      <c r="F32" s="100">
        <f>SUM(F33:F36)</f>
        <v>6168.52</v>
      </c>
      <c r="G32" s="31">
        <f>(F32/C32)*100</f>
        <v>106.27866508158026</v>
      </c>
      <c r="H32" s="31">
        <f>(F32/E32)*100</f>
        <v>76.952594810379253</v>
      </c>
    </row>
    <row r="33" spans="1:14" s="1" customFormat="1" x14ac:dyDescent="0.25">
      <c r="A33" s="26" t="s">
        <v>64</v>
      </c>
      <c r="B33" s="26" t="s">
        <v>55</v>
      </c>
      <c r="C33" s="18"/>
      <c r="D33" s="18"/>
      <c r="E33" s="18"/>
      <c r="F33" s="18"/>
      <c r="G33" s="32" t="e">
        <f t="shared" ref="G33:G36" si="12">(F33/C33)*100</f>
        <v>#DIV/0!</v>
      </c>
      <c r="H33" s="32" t="e">
        <f t="shared" ref="H33:H36" si="13">(F33/E33)*100</f>
        <v>#DIV/0!</v>
      </c>
      <c r="I33" s="81"/>
      <c r="J33" s="81"/>
      <c r="K33" s="81"/>
      <c r="L33" s="81"/>
      <c r="M33" s="81"/>
      <c r="N33" s="81"/>
    </row>
    <row r="34" spans="1:14" s="1" customFormat="1" x14ac:dyDescent="0.25">
      <c r="A34" s="26">
        <v>6631202</v>
      </c>
      <c r="B34" s="26" t="s">
        <v>45</v>
      </c>
      <c r="C34" s="18">
        <v>5804.1</v>
      </c>
      <c r="D34" s="18">
        <v>8016</v>
      </c>
      <c r="E34" s="18">
        <v>8016</v>
      </c>
      <c r="F34" s="18">
        <v>6168.52</v>
      </c>
      <c r="G34" s="32">
        <f t="shared" si="12"/>
        <v>106.27866508158026</v>
      </c>
      <c r="H34" s="32">
        <f t="shared" si="13"/>
        <v>76.952594810379253</v>
      </c>
      <c r="I34" s="81"/>
      <c r="J34" s="81"/>
      <c r="K34" s="81"/>
      <c r="L34" s="81"/>
      <c r="M34" s="81"/>
      <c r="N34" s="81"/>
    </row>
    <row r="35" spans="1:14" s="1" customFormat="1" x14ac:dyDescent="0.25">
      <c r="A35" s="26" t="s">
        <v>65</v>
      </c>
      <c r="B35" s="26" t="s">
        <v>66</v>
      </c>
      <c r="C35" s="18"/>
      <c r="D35" s="18"/>
      <c r="E35" s="18"/>
      <c r="F35" s="18"/>
      <c r="G35" s="32" t="e">
        <f t="shared" si="12"/>
        <v>#DIV/0!</v>
      </c>
      <c r="H35" s="32" t="e">
        <f t="shared" si="13"/>
        <v>#DIV/0!</v>
      </c>
      <c r="I35" s="81"/>
      <c r="J35" s="81"/>
      <c r="K35" s="81"/>
      <c r="L35" s="81"/>
      <c r="M35" s="81"/>
      <c r="N35" s="81"/>
    </row>
    <row r="36" spans="1:14" x14ac:dyDescent="0.25">
      <c r="A36" s="76">
        <v>6631402</v>
      </c>
      <c r="B36" s="76" t="s">
        <v>45</v>
      </c>
      <c r="C36" s="18">
        <v>0</v>
      </c>
      <c r="D36" s="18"/>
      <c r="E36" s="18"/>
      <c r="F36" s="18">
        <v>0</v>
      </c>
      <c r="G36" s="32" t="e">
        <f t="shared" si="12"/>
        <v>#DIV/0!</v>
      </c>
      <c r="H36" s="32" t="e">
        <f t="shared" si="13"/>
        <v>#DIV/0!</v>
      </c>
      <c r="I36" s="81"/>
      <c r="J36" s="81"/>
      <c r="K36" s="81"/>
      <c r="L36" s="81"/>
      <c r="M36" s="81"/>
      <c r="N36" s="81"/>
    </row>
    <row r="37" spans="1:14" s="1" customFormat="1" x14ac:dyDescent="0.25">
      <c r="A37" s="78"/>
      <c r="B37" s="76"/>
      <c r="C37" s="18"/>
      <c r="D37" s="18"/>
      <c r="E37" s="18"/>
      <c r="F37" s="18"/>
      <c r="G37" s="32"/>
      <c r="H37" s="32"/>
      <c r="I37" s="81"/>
      <c r="J37" s="81"/>
      <c r="K37" s="81"/>
      <c r="L37" s="81"/>
      <c r="M37" s="81"/>
      <c r="N37" s="81"/>
    </row>
    <row r="38" spans="1:14" s="1" customFormat="1" x14ac:dyDescent="0.25">
      <c r="A38" s="17">
        <v>66</v>
      </c>
      <c r="B38" s="79" t="s">
        <v>69</v>
      </c>
      <c r="C38" s="97">
        <f>SUM(C39)</f>
        <v>0</v>
      </c>
      <c r="D38" s="97">
        <f>SUM(D39)</f>
        <v>0</v>
      </c>
      <c r="E38" s="97">
        <f>SUM(E39)</f>
        <v>0</v>
      </c>
      <c r="F38" s="97">
        <f>SUM(F39)</f>
        <v>0</v>
      </c>
      <c r="G38" s="31" t="e">
        <f t="shared" ref="G38:G39" si="14">(F38/C38)*100</f>
        <v>#DIV/0!</v>
      </c>
      <c r="H38" s="31" t="e">
        <f t="shared" ref="H38" si="15">(F39/E39)*100</f>
        <v>#DIV/0!</v>
      </c>
      <c r="I38" s="81"/>
      <c r="J38" s="81"/>
      <c r="K38" s="81"/>
      <c r="L38" s="81"/>
      <c r="M38" s="81"/>
      <c r="N38" s="81"/>
    </row>
    <row r="39" spans="1:14" s="1" customFormat="1" x14ac:dyDescent="0.25">
      <c r="A39" s="77">
        <v>6632402</v>
      </c>
      <c r="B39" s="26" t="s">
        <v>45</v>
      </c>
      <c r="C39" s="18">
        <v>0</v>
      </c>
      <c r="D39" s="18"/>
      <c r="E39" s="18"/>
      <c r="F39" s="18">
        <v>0</v>
      </c>
      <c r="G39" s="32" t="e">
        <f t="shared" si="14"/>
        <v>#DIV/0!</v>
      </c>
      <c r="H39" s="32" t="e">
        <f t="shared" ref="H39" si="16">(F39/E39)*100</f>
        <v>#DIV/0!</v>
      </c>
      <c r="I39" s="81"/>
      <c r="J39" s="81"/>
      <c r="K39" s="81"/>
      <c r="L39" s="81"/>
      <c r="M39" s="81"/>
      <c r="N39" s="81"/>
    </row>
    <row r="40" spans="1:14" s="1" customFormat="1" x14ac:dyDescent="0.25">
      <c r="A40" s="77"/>
      <c r="B40" s="26"/>
      <c r="C40" s="18"/>
      <c r="D40" s="18"/>
      <c r="E40" s="18"/>
      <c r="F40" s="18"/>
      <c r="G40" s="31"/>
      <c r="H40" s="31"/>
    </row>
    <row r="41" spans="1:14" ht="15.75" x14ac:dyDescent="0.25">
      <c r="A41" s="30">
        <v>67</v>
      </c>
      <c r="B41" s="28" t="s">
        <v>60</v>
      </c>
      <c r="C41" s="97">
        <f>SUM(C43:C47)</f>
        <v>30210.190000000002</v>
      </c>
      <c r="D41" s="97">
        <f>SUM(D42:D47)</f>
        <v>62459</v>
      </c>
      <c r="E41" s="97">
        <f>SUM(E42:E47)</f>
        <v>79176</v>
      </c>
      <c r="F41" s="97">
        <f>SUM(F42:F47)</f>
        <v>31586.2</v>
      </c>
      <c r="G41" s="31">
        <f t="shared" si="0"/>
        <v>104.55478763953488</v>
      </c>
      <c r="H41" s="31">
        <f t="shared" ref="H41:H46" si="17">(F41/E41)*100</f>
        <v>39.893654642821055</v>
      </c>
    </row>
    <row r="42" spans="1:14" x14ac:dyDescent="0.25">
      <c r="A42" s="26">
        <v>6711102</v>
      </c>
      <c r="B42" s="26" t="s">
        <v>58</v>
      </c>
      <c r="C42" s="18"/>
      <c r="D42" s="18"/>
      <c r="E42" s="18"/>
      <c r="F42" s="18">
        <v>0</v>
      </c>
      <c r="G42" s="32" t="e">
        <f t="shared" si="0"/>
        <v>#DIV/0!</v>
      </c>
      <c r="H42" s="32" t="e">
        <f t="shared" si="17"/>
        <v>#DIV/0!</v>
      </c>
    </row>
    <row r="43" spans="1:14" x14ac:dyDescent="0.25">
      <c r="A43" s="26">
        <v>67111025</v>
      </c>
      <c r="B43" s="26" t="s">
        <v>59</v>
      </c>
      <c r="C43" s="18">
        <v>0</v>
      </c>
      <c r="D43" s="18"/>
      <c r="E43" s="18"/>
      <c r="F43" s="18">
        <v>0</v>
      </c>
      <c r="G43" s="32" t="e">
        <f t="shared" si="0"/>
        <v>#DIV/0!</v>
      </c>
      <c r="H43" s="32" t="e">
        <f t="shared" si="17"/>
        <v>#DIV/0!</v>
      </c>
    </row>
    <row r="44" spans="1:14" s="1" customFormat="1" x14ac:dyDescent="0.25">
      <c r="A44" s="26">
        <v>67111025</v>
      </c>
      <c r="B44" s="26" t="s">
        <v>129</v>
      </c>
      <c r="C44" s="18"/>
      <c r="D44" s="18"/>
      <c r="E44" s="18"/>
      <c r="F44" s="18"/>
      <c r="G44" s="32" t="e">
        <f t="shared" si="0"/>
        <v>#DIV/0!</v>
      </c>
      <c r="H44" s="32" t="e">
        <f t="shared" si="17"/>
        <v>#DIV/0!</v>
      </c>
    </row>
    <row r="45" spans="1:14" x14ac:dyDescent="0.25">
      <c r="A45" s="26">
        <v>67111102</v>
      </c>
      <c r="B45" s="26" t="s">
        <v>130</v>
      </c>
      <c r="C45" s="18">
        <v>24556.2</v>
      </c>
      <c r="D45" s="18">
        <v>53433</v>
      </c>
      <c r="E45" s="18">
        <v>54092</v>
      </c>
      <c r="F45" s="18">
        <v>30696.89</v>
      </c>
      <c r="G45" s="32">
        <f t="shared" si="0"/>
        <v>125.00667855775731</v>
      </c>
      <c r="H45" s="32">
        <f t="shared" si="17"/>
        <v>56.749408415292471</v>
      </c>
    </row>
    <row r="46" spans="1:14" s="1" customFormat="1" x14ac:dyDescent="0.25">
      <c r="A46" s="26">
        <v>67121102</v>
      </c>
      <c r="B46" s="26" t="s">
        <v>103</v>
      </c>
      <c r="C46" s="18">
        <v>5653.99</v>
      </c>
      <c r="D46" s="18">
        <v>8362</v>
      </c>
      <c r="E46" s="18">
        <v>24720</v>
      </c>
      <c r="F46" s="18">
        <v>0</v>
      </c>
      <c r="G46" s="32">
        <f t="shared" si="0"/>
        <v>0</v>
      </c>
      <c r="H46" s="32">
        <f t="shared" si="17"/>
        <v>0</v>
      </c>
    </row>
    <row r="47" spans="1:14" s="1" customFormat="1" x14ac:dyDescent="0.25">
      <c r="A47" s="26">
        <v>67111001</v>
      </c>
      <c r="B47" s="26" t="s">
        <v>120</v>
      </c>
      <c r="C47" s="18">
        <v>0</v>
      </c>
      <c r="D47" s="18">
        <v>664</v>
      </c>
      <c r="E47" s="18">
        <v>364</v>
      </c>
      <c r="F47" s="18">
        <v>889.31</v>
      </c>
      <c r="G47" s="32" t="e">
        <f t="shared" ref="G47" si="18">(F47/C47)*100</f>
        <v>#DIV/0!</v>
      </c>
      <c r="H47" s="32">
        <f t="shared" ref="H47" si="19">(F47/E47)*100</f>
        <v>244.31593406593404</v>
      </c>
    </row>
    <row r="48" spans="1:14" s="1" customFormat="1" x14ac:dyDescent="0.25">
      <c r="A48" s="30">
        <v>67</v>
      </c>
      <c r="B48" s="29" t="s">
        <v>56</v>
      </c>
      <c r="C48" s="97">
        <f>SUM(C49)</f>
        <v>0</v>
      </c>
      <c r="D48" s="97">
        <f>SUM(D49)</f>
        <v>0</v>
      </c>
      <c r="E48" s="97">
        <f>SUM(E49)</f>
        <v>0</v>
      </c>
      <c r="F48" s="97">
        <f>SUM(F49)</f>
        <v>0</v>
      </c>
      <c r="G48" s="31" t="e">
        <f t="shared" ref="G48:G49" si="20">(F48/C48)*100</f>
        <v>#DIV/0!</v>
      </c>
      <c r="H48" s="31" t="e">
        <f t="shared" ref="H48" si="21">(F49/E49)*100</f>
        <v>#DIV/0!</v>
      </c>
    </row>
    <row r="49" spans="1:9" s="1" customFormat="1" x14ac:dyDescent="0.25">
      <c r="A49" s="26">
        <v>671110209</v>
      </c>
      <c r="B49" s="26" t="s">
        <v>57</v>
      </c>
      <c r="C49" s="18"/>
      <c r="D49" s="18">
        <v>0</v>
      </c>
      <c r="E49" s="18"/>
      <c r="F49" s="18">
        <v>0</v>
      </c>
      <c r="G49" s="32" t="e">
        <f t="shared" si="20"/>
        <v>#DIV/0!</v>
      </c>
      <c r="H49" s="32" t="e">
        <f>(F49/E49)*100</f>
        <v>#DIV/0!</v>
      </c>
    </row>
    <row r="50" spans="1:9" s="1" customFormat="1" x14ac:dyDescent="0.25">
      <c r="A50" s="26"/>
      <c r="B50" s="26"/>
      <c r="C50" s="26"/>
      <c r="D50" s="26"/>
      <c r="E50" s="26"/>
      <c r="F50" s="18"/>
      <c r="G50" s="32"/>
      <c r="H50" s="32"/>
    </row>
    <row r="51" spans="1:9" s="1" customFormat="1" ht="15.75" x14ac:dyDescent="0.25">
      <c r="A51" s="26"/>
      <c r="B51" s="29" t="s">
        <v>52</v>
      </c>
      <c r="C51" s="98">
        <f>SUM(C52:C57)</f>
        <v>376622.8</v>
      </c>
      <c r="D51" s="98">
        <f>SUM(D52:D57)</f>
        <v>868592</v>
      </c>
      <c r="E51" s="99">
        <f>SUM(E52:E57)</f>
        <v>868592</v>
      </c>
      <c r="F51" s="100">
        <f>SUM(F52:F57)</f>
        <v>418626.98</v>
      </c>
      <c r="G51" s="31">
        <f>(F51/C51)*100</f>
        <v>111.15285107539958</v>
      </c>
      <c r="H51" s="31">
        <f>(F51/E51)*100</f>
        <v>48.196043712122602</v>
      </c>
    </row>
    <row r="52" spans="1:9" s="1" customFormat="1" x14ac:dyDescent="0.25">
      <c r="A52" s="26">
        <v>63612</v>
      </c>
      <c r="B52" s="26" t="s">
        <v>40</v>
      </c>
      <c r="C52" s="18">
        <v>376622.8</v>
      </c>
      <c r="D52" s="18">
        <v>867265</v>
      </c>
      <c r="E52" s="18">
        <v>867265</v>
      </c>
      <c r="F52" s="18">
        <v>418626.98</v>
      </c>
      <c r="G52" s="32">
        <f t="shared" ref="G52:G57" si="22">(F52/C52)*100</f>
        <v>111.15285107539958</v>
      </c>
      <c r="H52" s="32">
        <f t="shared" ref="H52:H57" si="23">(F52/E52)*100</f>
        <v>48.269788357653084</v>
      </c>
    </row>
    <row r="53" spans="1:9" s="1" customFormat="1" x14ac:dyDescent="0.25">
      <c r="A53" s="26">
        <v>63612</v>
      </c>
      <c r="B53" s="26" t="s">
        <v>148</v>
      </c>
      <c r="C53" s="18"/>
      <c r="D53" s="18"/>
      <c r="E53" s="18"/>
      <c r="F53" s="18"/>
      <c r="G53" s="32" t="e">
        <f t="shared" si="22"/>
        <v>#DIV/0!</v>
      </c>
      <c r="H53" s="32" t="e">
        <f t="shared" si="23"/>
        <v>#DIV/0!</v>
      </c>
    </row>
    <row r="54" spans="1:9" s="1" customFormat="1" x14ac:dyDescent="0.25">
      <c r="A54" s="26">
        <v>63612</v>
      </c>
      <c r="B54" s="26" t="s">
        <v>99</v>
      </c>
      <c r="C54" s="18"/>
      <c r="D54" s="18"/>
      <c r="E54" s="18"/>
      <c r="F54" s="18"/>
      <c r="G54" s="32" t="e">
        <f t="shared" si="22"/>
        <v>#DIV/0!</v>
      </c>
      <c r="H54" s="32" t="e">
        <f t="shared" si="23"/>
        <v>#DIV/0!</v>
      </c>
    </row>
    <row r="55" spans="1:9" s="1" customFormat="1" x14ac:dyDescent="0.25">
      <c r="A55" s="26">
        <v>636121</v>
      </c>
      <c r="B55" s="26" t="s">
        <v>42</v>
      </c>
      <c r="C55" s="18">
        <v>0</v>
      </c>
      <c r="D55" s="18">
        <v>1327</v>
      </c>
      <c r="E55" s="18">
        <v>1327</v>
      </c>
      <c r="F55" s="18">
        <v>0</v>
      </c>
      <c r="G55" s="32" t="e">
        <f t="shared" si="22"/>
        <v>#DIV/0!</v>
      </c>
      <c r="H55" s="32">
        <f t="shared" si="23"/>
        <v>0</v>
      </c>
    </row>
    <row r="56" spans="1:9" s="1" customFormat="1" x14ac:dyDescent="0.25">
      <c r="A56" s="26">
        <v>636122</v>
      </c>
      <c r="B56" s="26" t="s">
        <v>43</v>
      </c>
      <c r="C56" s="18"/>
      <c r="D56" s="18"/>
      <c r="E56" s="18"/>
      <c r="F56" s="18"/>
      <c r="G56" s="32" t="e">
        <f t="shared" si="22"/>
        <v>#DIV/0!</v>
      </c>
      <c r="H56" s="32" t="e">
        <f t="shared" si="23"/>
        <v>#DIV/0!</v>
      </c>
    </row>
    <row r="57" spans="1:9" s="1" customFormat="1" x14ac:dyDescent="0.25">
      <c r="A57" s="26">
        <v>636123</v>
      </c>
      <c r="B57" s="26" t="s">
        <v>44</v>
      </c>
      <c r="C57" s="18"/>
      <c r="D57" s="18"/>
      <c r="E57" s="18"/>
      <c r="F57" s="18"/>
      <c r="G57" s="32" t="e">
        <f t="shared" si="22"/>
        <v>#DIV/0!</v>
      </c>
      <c r="H57" s="32" t="e">
        <f t="shared" si="23"/>
        <v>#DIV/0!</v>
      </c>
    </row>
    <row r="58" spans="1:9" s="1" customFormat="1" x14ac:dyDescent="0.25">
      <c r="A58" s="26"/>
      <c r="B58" s="26"/>
      <c r="C58" s="26"/>
      <c r="D58" s="26"/>
      <c r="E58" s="26"/>
      <c r="F58" s="18"/>
      <c r="G58" s="32"/>
      <c r="H58" s="32"/>
    </row>
    <row r="59" spans="1:9" s="1" customFormat="1" ht="18.75" x14ac:dyDescent="0.3">
      <c r="A59" s="49">
        <v>9</v>
      </c>
      <c r="B59" s="26"/>
      <c r="C59" s="34"/>
      <c r="D59" s="34"/>
      <c r="E59" s="34"/>
      <c r="F59" s="34"/>
      <c r="G59" s="31"/>
      <c r="H59" s="31"/>
    </row>
    <row r="60" spans="1:9" x14ac:dyDescent="0.25">
      <c r="A60" s="17">
        <v>92</v>
      </c>
      <c r="B60" s="29" t="s">
        <v>29</v>
      </c>
      <c r="C60" s="105">
        <f>SUM(C61:C73)</f>
        <v>0</v>
      </c>
      <c r="D60" s="105">
        <f>SUM(D61:D73)</f>
        <v>0</v>
      </c>
      <c r="E60" s="105">
        <f>SUM(E61:E73)</f>
        <v>0</v>
      </c>
      <c r="F60" s="105">
        <f>SUM(F61:F73)</f>
        <v>0</v>
      </c>
      <c r="G60" s="31" t="e">
        <f t="shared" ref="G60" si="24">(F60/C60)*100</f>
        <v>#DIV/0!</v>
      </c>
      <c r="H60" s="31" t="e">
        <f t="shared" ref="H60" si="25">(F60/E60)*100</f>
        <v>#DIV/0!</v>
      </c>
    </row>
    <row r="61" spans="1:9" s="1" customFormat="1" x14ac:dyDescent="0.25">
      <c r="A61" s="26" t="s">
        <v>70</v>
      </c>
      <c r="B61" s="26" t="s">
        <v>71</v>
      </c>
      <c r="C61" s="18">
        <v>0</v>
      </c>
      <c r="D61" s="18">
        <v>0</v>
      </c>
      <c r="E61" s="18">
        <v>0</v>
      </c>
      <c r="F61" s="18">
        <v>0</v>
      </c>
      <c r="G61" s="31"/>
      <c r="H61" s="31"/>
    </row>
    <row r="62" spans="1:9" x14ac:dyDescent="0.25">
      <c r="A62" s="26" t="s">
        <v>30</v>
      </c>
      <c r="B62" s="26" t="s">
        <v>32</v>
      </c>
      <c r="C62" s="18"/>
      <c r="D62" s="18"/>
      <c r="E62" s="18"/>
      <c r="F62" s="18"/>
      <c r="G62" s="32" t="e">
        <f t="shared" si="0"/>
        <v>#DIV/0!</v>
      </c>
      <c r="H62" s="32" t="e">
        <f>(F65/E65)*100</f>
        <v>#DIV/0!</v>
      </c>
      <c r="I62" s="1"/>
    </row>
    <row r="63" spans="1:9" s="1" customFormat="1" x14ac:dyDescent="0.25">
      <c r="A63" s="26" t="s">
        <v>107</v>
      </c>
      <c r="B63" s="26" t="s">
        <v>108</v>
      </c>
      <c r="C63" s="18"/>
      <c r="D63" s="18"/>
      <c r="E63" s="18"/>
      <c r="F63" s="18"/>
      <c r="G63" s="32" t="e">
        <f t="shared" si="0"/>
        <v>#DIV/0!</v>
      </c>
      <c r="H63" s="32" t="e">
        <f>(F67/E67)*100</f>
        <v>#DIV/0!</v>
      </c>
    </row>
    <row r="64" spans="1:9" s="1" customFormat="1" x14ac:dyDescent="0.25">
      <c r="A64" s="26" t="s">
        <v>31</v>
      </c>
      <c r="B64" s="26" t="s">
        <v>76</v>
      </c>
      <c r="C64" s="18"/>
      <c r="D64" s="18"/>
      <c r="E64" s="18"/>
      <c r="F64" s="18"/>
      <c r="G64" s="32"/>
      <c r="H64" s="32"/>
    </row>
    <row r="65" spans="1:17" x14ac:dyDescent="0.25">
      <c r="A65" s="26" t="s">
        <v>31</v>
      </c>
      <c r="B65" s="26" t="s">
        <v>73</v>
      </c>
      <c r="C65" s="18"/>
      <c r="D65" s="18"/>
      <c r="E65" s="18"/>
      <c r="F65" s="18"/>
      <c r="G65" s="32" t="e">
        <f t="shared" si="0"/>
        <v>#DIV/0!</v>
      </c>
      <c r="H65" s="32" t="e">
        <f>(F65/E65)*100</f>
        <v>#DIV/0!</v>
      </c>
      <c r="I65" s="1"/>
    </row>
    <row r="66" spans="1:17" s="1" customFormat="1" x14ac:dyDescent="0.25">
      <c r="A66" s="26" t="s">
        <v>31</v>
      </c>
      <c r="B66" s="26" t="s">
        <v>131</v>
      </c>
      <c r="C66" s="18"/>
      <c r="D66" s="18"/>
      <c r="E66" s="18"/>
      <c r="F66" s="18"/>
      <c r="G66" s="32" t="e">
        <f t="shared" ref="G66" si="26">(F66/C66)*100</f>
        <v>#DIV/0!</v>
      </c>
      <c r="H66" s="32" t="e">
        <f>(F66/E66)*100</f>
        <v>#DIV/0!</v>
      </c>
    </row>
    <row r="67" spans="1:17" s="1" customFormat="1" x14ac:dyDescent="0.25">
      <c r="A67" s="26" t="s">
        <v>31</v>
      </c>
      <c r="B67" s="26" t="s">
        <v>74</v>
      </c>
      <c r="C67" s="18"/>
      <c r="D67" s="18"/>
      <c r="E67" s="18"/>
      <c r="F67" s="18"/>
      <c r="G67" s="32" t="e">
        <f t="shared" si="0"/>
        <v>#DIV/0!</v>
      </c>
      <c r="H67" s="32" t="e">
        <f>(F67/E67)*100</f>
        <v>#DIV/0!</v>
      </c>
    </row>
    <row r="68" spans="1:17" s="1" customFormat="1" x14ac:dyDescent="0.25">
      <c r="A68" s="26" t="s">
        <v>72</v>
      </c>
      <c r="B68" s="26" t="s">
        <v>106</v>
      </c>
      <c r="C68" s="18"/>
      <c r="D68" s="18"/>
      <c r="E68" s="18"/>
      <c r="F68" s="18"/>
      <c r="G68" s="32" t="e">
        <f t="shared" si="0"/>
        <v>#DIV/0!</v>
      </c>
      <c r="H68" s="32" t="e">
        <f>(F68/E68)*100</f>
        <v>#DIV/0!</v>
      </c>
      <c r="I68" s="81"/>
      <c r="J68" s="81"/>
      <c r="K68" s="81"/>
      <c r="L68" s="81"/>
      <c r="M68" s="81"/>
      <c r="N68" s="81"/>
      <c r="O68" s="81"/>
      <c r="P68" s="81"/>
      <c r="Q68" s="81"/>
    </row>
    <row r="69" spans="1:17" s="1" customFormat="1" x14ac:dyDescent="0.25">
      <c r="A69" s="26" t="s">
        <v>72</v>
      </c>
      <c r="B69" s="26" t="s">
        <v>75</v>
      </c>
      <c r="C69" s="18"/>
      <c r="D69" s="18"/>
      <c r="E69" s="18"/>
      <c r="F69" s="18"/>
      <c r="G69" s="32" t="e">
        <f t="shared" si="0"/>
        <v>#DIV/0!</v>
      </c>
      <c r="H69" s="32" t="e">
        <f>(F69/E69)*100</f>
        <v>#DIV/0!</v>
      </c>
      <c r="I69" s="81"/>
      <c r="J69" s="81"/>
      <c r="K69" s="81"/>
      <c r="L69" s="81"/>
      <c r="M69" s="81"/>
      <c r="N69" s="81"/>
      <c r="O69" s="81"/>
      <c r="P69" s="81"/>
      <c r="Q69" s="81"/>
    </row>
    <row r="70" spans="1:17" s="1" customFormat="1" x14ac:dyDescent="0.25">
      <c r="A70" s="26" t="s">
        <v>77</v>
      </c>
      <c r="B70" s="26" t="s">
        <v>78</v>
      </c>
      <c r="C70" s="18"/>
      <c r="D70" s="18"/>
      <c r="E70" s="18"/>
      <c r="F70" s="18"/>
      <c r="G70" s="32"/>
      <c r="H70" s="32"/>
      <c r="I70" s="81"/>
      <c r="J70" s="81"/>
      <c r="K70" s="81"/>
      <c r="L70" s="81"/>
      <c r="M70" s="81"/>
      <c r="N70" s="81"/>
      <c r="O70" s="81"/>
      <c r="P70" s="81"/>
      <c r="Q70" s="81"/>
    </row>
    <row r="71" spans="1:17" s="1" customFormat="1" x14ac:dyDescent="0.25">
      <c r="A71" s="26" t="s">
        <v>77</v>
      </c>
      <c r="B71" s="26" t="s">
        <v>79</v>
      </c>
      <c r="C71" s="18"/>
      <c r="D71" s="18"/>
      <c r="E71" s="18"/>
      <c r="F71" s="18"/>
      <c r="G71" s="32"/>
      <c r="H71" s="32"/>
      <c r="I71" s="81"/>
      <c r="J71" s="81"/>
      <c r="K71" s="81"/>
      <c r="L71" s="81"/>
      <c r="M71" s="81"/>
      <c r="N71" s="81"/>
      <c r="O71" s="81"/>
      <c r="P71" s="81"/>
      <c r="Q71" s="81"/>
    </row>
    <row r="72" spans="1:17" x14ac:dyDescent="0.25">
      <c r="A72" s="26" t="s">
        <v>77</v>
      </c>
      <c r="B72" s="26" t="s">
        <v>105</v>
      </c>
      <c r="C72" s="18"/>
      <c r="D72" s="18"/>
      <c r="E72" s="18"/>
      <c r="F72" s="18"/>
      <c r="G72" s="32" t="e">
        <f t="shared" ref="G72" si="27">(F72/C72)*100</f>
        <v>#DIV/0!</v>
      </c>
      <c r="H72" s="32" t="e">
        <f>(F72/E72)*100</f>
        <v>#DIV/0!</v>
      </c>
      <c r="I72" s="8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26"/>
      <c r="B73" s="26"/>
      <c r="C73" s="18"/>
      <c r="D73" s="18"/>
      <c r="E73" s="18"/>
      <c r="F73" s="18"/>
      <c r="G73" s="33"/>
      <c r="H73" s="33"/>
    </row>
    <row r="74" spans="1:17" ht="18.75" x14ac:dyDescent="0.3">
      <c r="A74" s="49" t="s">
        <v>104</v>
      </c>
      <c r="B74" s="29" t="s">
        <v>118</v>
      </c>
      <c r="C74" s="18">
        <f>SUM(C8+C60)</f>
        <v>416158.27</v>
      </c>
      <c r="D74" s="18">
        <f>SUM(D8+D60)</f>
        <v>982487</v>
      </c>
      <c r="E74" s="18">
        <f>SUM(E8+E60)</f>
        <v>976088</v>
      </c>
      <c r="F74" s="18">
        <f>SUM(F8+F60)</f>
        <v>458292.57</v>
      </c>
      <c r="G74" s="33">
        <f t="shared" ref="G74" si="28">(F74/C74)*100</f>
        <v>110.12458553328761</v>
      </c>
      <c r="H74" s="33">
        <f t="shared" ref="H74" si="29">(F74/E74)*100</f>
        <v>46.951972568047147</v>
      </c>
    </row>
    <row r="76" spans="1:17" x14ac:dyDescent="0.25">
      <c r="A76" s="1" t="s">
        <v>158</v>
      </c>
      <c r="B76" s="1"/>
    </row>
    <row r="77" spans="1:17" x14ac:dyDescent="0.25">
      <c r="A77" s="1" t="s">
        <v>159</v>
      </c>
      <c r="B77" s="1"/>
    </row>
    <row r="78" spans="1:17" x14ac:dyDescent="0.25">
      <c r="A78" s="1" t="s">
        <v>156</v>
      </c>
      <c r="B78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Tajnica</cp:lastModifiedBy>
  <cp:lastPrinted>2023-07-11T08:22:25Z</cp:lastPrinted>
  <dcterms:created xsi:type="dcterms:W3CDTF">2017-07-06T18:11:45Z</dcterms:created>
  <dcterms:modified xsi:type="dcterms:W3CDTF">2023-07-11T09:09:20Z</dcterms:modified>
</cp:coreProperties>
</file>